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_PRÁCE SAMÁ PRÁCE D\0_Autocad+Word-prostě práce\SDH Slavkovice\Vytápění\Odevzdáno\pdf\Výkaz výměr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39" i="1"/>
  <c r="F39" i="1"/>
  <c r="G108" i="12"/>
  <c r="AC108" i="12"/>
  <c r="AD108" i="12"/>
  <c r="BA98" i="12"/>
  <c r="BA97" i="12"/>
  <c r="BA83" i="12"/>
  <c r="BA82" i="12"/>
  <c r="BA81" i="12"/>
  <c r="BA80" i="12"/>
  <c r="BA79" i="12"/>
  <c r="BA78" i="12"/>
  <c r="BA77" i="12"/>
  <c r="BA76" i="12"/>
  <c r="BA75" i="12"/>
  <c r="BA53" i="12"/>
  <c r="BA52" i="12"/>
  <c r="BA50" i="12"/>
  <c r="BA49" i="12"/>
  <c r="BA48" i="12"/>
  <c r="BA47" i="12"/>
  <c r="BA36" i="12"/>
  <c r="BA35" i="12"/>
  <c r="BA34" i="12"/>
  <c r="BA30" i="12"/>
  <c r="BA29" i="12"/>
  <c r="BA28" i="12"/>
  <c r="BA27" i="12"/>
  <c r="BA26" i="12"/>
  <c r="BA25" i="12"/>
  <c r="BA13" i="12"/>
  <c r="BA11" i="12"/>
  <c r="F9" i="12"/>
  <c r="G9" i="12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2" i="12"/>
  <c r="G12" i="12"/>
  <c r="M12" i="12" s="1"/>
  <c r="I12" i="12"/>
  <c r="K12" i="12"/>
  <c r="O12" i="12"/>
  <c r="Q12" i="12"/>
  <c r="U12" i="12"/>
  <c r="F14" i="12"/>
  <c r="G14" i="12" s="1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8" i="12"/>
  <c r="G18" i="12" s="1"/>
  <c r="I18" i="12"/>
  <c r="K18" i="12"/>
  <c r="O18" i="12"/>
  <c r="Q18" i="12"/>
  <c r="U18" i="12"/>
  <c r="F19" i="12"/>
  <c r="G19" i="12"/>
  <c r="I19" i="12"/>
  <c r="I17" i="12" s="1"/>
  <c r="K19" i="12"/>
  <c r="K17" i="12" s="1"/>
  <c r="M19" i="12"/>
  <c r="O19" i="12"/>
  <c r="O17" i="12" s="1"/>
  <c r="Q19" i="12"/>
  <c r="Q17" i="12" s="1"/>
  <c r="U19" i="12"/>
  <c r="U17" i="12" s="1"/>
  <c r="G20" i="12"/>
  <c r="F21" i="12"/>
  <c r="G21" i="12"/>
  <c r="I21" i="12"/>
  <c r="I20" i="12" s="1"/>
  <c r="K21" i="12"/>
  <c r="K20" i="12" s="1"/>
  <c r="M21" i="12"/>
  <c r="O21" i="12"/>
  <c r="O20" i="12" s="1"/>
  <c r="Q21" i="12"/>
  <c r="Q20" i="12" s="1"/>
  <c r="U21" i="12"/>
  <c r="U20" i="12" s="1"/>
  <c r="F22" i="12"/>
  <c r="G22" i="12"/>
  <c r="M22" i="12" s="1"/>
  <c r="I22" i="12"/>
  <c r="K22" i="12"/>
  <c r="O22" i="12"/>
  <c r="Q22" i="12"/>
  <c r="U22" i="12"/>
  <c r="F23" i="12"/>
  <c r="G23" i="12"/>
  <c r="I23" i="12"/>
  <c r="K23" i="12"/>
  <c r="M23" i="12"/>
  <c r="O23" i="12"/>
  <c r="Q23" i="12"/>
  <c r="U23" i="12"/>
  <c r="F24" i="12"/>
  <c r="G24" i="12"/>
  <c r="M24" i="12" s="1"/>
  <c r="I24" i="12"/>
  <c r="K24" i="12"/>
  <c r="O24" i="12"/>
  <c r="Q24" i="12"/>
  <c r="U24" i="12"/>
  <c r="F31" i="12"/>
  <c r="G31" i="12"/>
  <c r="I31" i="12"/>
  <c r="K31" i="12"/>
  <c r="M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/>
  <c r="I33" i="12"/>
  <c r="K33" i="12"/>
  <c r="M33" i="12"/>
  <c r="O33" i="12"/>
  <c r="Q33" i="12"/>
  <c r="U33" i="12"/>
  <c r="F37" i="12"/>
  <c r="G37" i="12"/>
  <c r="M37" i="12" s="1"/>
  <c r="I37" i="12"/>
  <c r="K37" i="12"/>
  <c r="O37" i="12"/>
  <c r="Q37" i="12"/>
  <c r="U37" i="12"/>
  <c r="G38" i="12"/>
  <c r="F39" i="12"/>
  <c r="G39" i="12"/>
  <c r="M39" i="12" s="1"/>
  <c r="I39" i="12"/>
  <c r="I38" i="12" s="1"/>
  <c r="K39" i="12"/>
  <c r="O39" i="12"/>
  <c r="Q39" i="12"/>
  <c r="U39" i="12"/>
  <c r="F40" i="12"/>
  <c r="G40" i="12"/>
  <c r="I40" i="12"/>
  <c r="K40" i="12"/>
  <c r="K38" i="12" s="1"/>
  <c r="M40" i="12"/>
  <c r="O40" i="12"/>
  <c r="O38" i="12" s="1"/>
  <c r="Q40" i="12"/>
  <c r="Q38" i="12" s="1"/>
  <c r="U40" i="12"/>
  <c r="U38" i="12" s="1"/>
  <c r="F41" i="12"/>
  <c r="G41" i="12"/>
  <c r="M41" i="12" s="1"/>
  <c r="I41" i="12"/>
  <c r="K41" i="12"/>
  <c r="O41" i="12"/>
  <c r="Q41" i="12"/>
  <c r="U41" i="12"/>
  <c r="F43" i="12"/>
  <c r="G43" i="12"/>
  <c r="G42" i="12" s="1"/>
  <c r="I43" i="12"/>
  <c r="I42" i="12" s="1"/>
  <c r="K43" i="12"/>
  <c r="K42" i="12" s="1"/>
  <c r="O43" i="12"/>
  <c r="Q43" i="12"/>
  <c r="U43" i="12"/>
  <c r="F44" i="12"/>
  <c r="G44" i="12"/>
  <c r="I44" i="12"/>
  <c r="K44" i="12"/>
  <c r="M44" i="12"/>
  <c r="O44" i="12"/>
  <c r="O42" i="12" s="1"/>
  <c r="Q44" i="12"/>
  <c r="Q42" i="12" s="1"/>
  <c r="U44" i="12"/>
  <c r="U42" i="12" s="1"/>
  <c r="F45" i="12"/>
  <c r="G45" i="12"/>
  <c r="M45" i="12" s="1"/>
  <c r="I45" i="12"/>
  <c r="K45" i="12"/>
  <c r="O45" i="12"/>
  <c r="Q45" i="12"/>
  <c r="U45" i="12"/>
  <c r="F46" i="12"/>
  <c r="G46" i="12"/>
  <c r="I46" i="12"/>
  <c r="K46" i="12"/>
  <c r="M46" i="12"/>
  <c r="O46" i="12"/>
  <c r="Q46" i="12"/>
  <c r="U46" i="12"/>
  <c r="F54" i="12"/>
  <c r="G54" i="12"/>
  <c r="M54" i="12" s="1"/>
  <c r="I54" i="12"/>
  <c r="K54" i="12"/>
  <c r="O54" i="12"/>
  <c r="Q54" i="12"/>
  <c r="U54" i="12"/>
  <c r="F55" i="12"/>
  <c r="G55" i="12"/>
  <c r="I55" i="12"/>
  <c r="K55" i="12"/>
  <c r="M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I57" i="12"/>
  <c r="K57" i="12"/>
  <c r="M57" i="12"/>
  <c r="O57" i="12"/>
  <c r="Q57" i="12"/>
  <c r="U57" i="12"/>
  <c r="F58" i="12"/>
  <c r="G58" i="12"/>
  <c r="M58" i="12" s="1"/>
  <c r="I58" i="12"/>
  <c r="K58" i="12"/>
  <c r="O58" i="12"/>
  <c r="Q58" i="12"/>
  <c r="U58" i="12"/>
  <c r="F60" i="12"/>
  <c r="G60" i="12" s="1"/>
  <c r="I60" i="12"/>
  <c r="I59" i="12" s="1"/>
  <c r="K60" i="12"/>
  <c r="K59" i="12" s="1"/>
  <c r="O60" i="12"/>
  <c r="Q60" i="12"/>
  <c r="U60" i="12"/>
  <c r="F61" i="12"/>
  <c r="G61" i="12"/>
  <c r="I61" i="12"/>
  <c r="K61" i="12"/>
  <c r="M61" i="12"/>
  <c r="O61" i="12"/>
  <c r="O59" i="12" s="1"/>
  <c r="Q61" i="12"/>
  <c r="Q59" i="12" s="1"/>
  <c r="U61" i="12"/>
  <c r="U59" i="12" s="1"/>
  <c r="F62" i="12"/>
  <c r="G62" i="12" s="1"/>
  <c r="M62" i="12" s="1"/>
  <c r="I62" i="12"/>
  <c r="K62" i="12"/>
  <c r="O62" i="12"/>
  <c r="Q62" i="12"/>
  <c r="U62" i="12"/>
  <c r="F63" i="12"/>
  <c r="G63" i="12"/>
  <c r="I63" i="12"/>
  <c r="K63" i="12"/>
  <c r="M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/>
  <c r="I65" i="12"/>
  <c r="K65" i="12"/>
  <c r="M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/>
  <c r="I67" i="12"/>
  <c r="K67" i="12"/>
  <c r="M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/>
  <c r="I69" i="12"/>
  <c r="K69" i="12"/>
  <c r="M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/>
  <c r="I71" i="12"/>
  <c r="K71" i="12"/>
  <c r="M71" i="12"/>
  <c r="O71" i="12"/>
  <c r="Q71" i="12"/>
  <c r="U71" i="12"/>
  <c r="F72" i="12"/>
  <c r="G72" i="12" s="1"/>
  <c r="M72" i="12" s="1"/>
  <c r="I72" i="12"/>
  <c r="K72" i="12"/>
  <c r="O72" i="12"/>
  <c r="Q72" i="12"/>
  <c r="U72" i="12"/>
  <c r="F74" i="12"/>
  <c r="G74" i="12"/>
  <c r="G73" i="12" s="1"/>
  <c r="I74" i="12"/>
  <c r="I73" i="12" s="1"/>
  <c r="K74" i="12"/>
  <c r="K73" i="12" s="1"/>
  <c r="M74" i="12"/>
  <c r="M73" i="12" s="1"/>
  <c r="O74" i="12"/>
  <c r="O73" i="12" s="1"/>
  <c r="Q74" i="12"/>
  <c r="U74" i="12"/>
  <c r="F84" i="12"/>
  <c r="G84" i="12"/>
  <c r="I84" i="12"/>
  <c r="K84" i="12"/>
  <c r="M84" i="12"/>
  <c r="O84" i="12"/>
  <c r="Q84" i="12"/>
  <c r="Q73" i="12" s="1"/>
  <c r="U84" i="12"/>
  <c r="U73" i="12" s="1"/>
  <c r="F85" i="12"/>
  <c r="G85" i="12"/>
  <c r="I85" i="12"/>
  <c r="K85" i="12"/>
  <c r="M85" i="12"/>
  <c r="O85" i="12"/>
  <c r="Q85" i="12"/>
  <c r="U85" i="12"/>
  <c r="F86" i="12"/>
  <c r="G86" i="12"/>
  <c r="I86" i="12"/>
  <c r="K86" i="12"/>
  <c r="M86" i="12"/>
  <c r="O86" i="12"/>
  <c r="Q86" i="12"/>
  <c r="U86" i="12"/>
  <c r="F87" i="12"/>
  <c r="G87" i="12"/>
  <c r="I87" i="12"/>
  <c r="K87" i="12"/>
  <c r="M87" i="12"/>
  <c r="O87" i="12"/>
  <c r="Q87" i="12"/>
  <c r="U87" i="12"/>
  <c r="F88" i="12"/>
  <c r="G88" i="12"/>
  <c r="I88" i="12"/>
  <c r="K88" i="12"/>
  <c r="M88" i="12"/>
  <c r="O88" i="12"/>
  <c r="Q88" i="12"/>
  <c r="U88" i="12"/>
  <c r="F89" i="12"/>
  <c r="G89" i="12"/>
  <c r="I89" i="12"/>
  <c r="K89" i="12"/>
  <c r="M89" i="12"/>
  <c r="O89" i="12"/>
  <c r="Q89" i="12"/>
  <c r="U89" i="12"/>
  <c r="F90" i="12"/>
  <c r="G90" i="12"/>
  <c r="I90" i="12"/>
  <c r="K90" i="12"/>
  <c r="M90" i="12"/>
  <c r="O90" i="12"/>
  <c r="Q90" i="12"/>
  <c r="U90" i="12"/>
  <c r="F91" i="12"/>
  <c r="G91" i="12"/>
  <c r="I91" i="12"/>
  <c r="K91" i="12"/>
  <c r="M91" i="12"/>
  <c r="O91" i="12"/>
  <c r="Q91" i="12"/>
  <c r="U91" i="12"/>
  <c r="F92" i="12"/>
  <c r="G92" i="12"/>
  <c r="I92" i="12"/>
  <c r="K92" i="12"/>
  <c r="M92" i="12"/>
  <c r="O92" i="12"/>
  <c r="Q92" i="12"/>
  <c r="U92" i="12"/>
  <c r="F93" i="12"/>
  <c r="G93" i="12"/>
  <c r="I93" i="12"/>
  <c r="K93" i="12"/>
  <c r="M93" i="12"/>
  <c r="O93" i="12"/>
  <c r="Q93" i="12"/>
  <c r="U93" i="12"/>
  <c r="F94" i="12"/>
  <c r="G94" i="12"/>
  <c r="I94" i="12"/>
  <c r="K94" i="12"/>
  <c r="M94" i="12"/>
  <c r="O94" i="12"/>
  <c r="Q94" i="12"/>
  <c r="U94" i="12"/>
  <c r="G95" i="12"/>
  <c r="F96" i="12"/>
  <c r="G96" i="12"/>
  <c r="I96" i="12"/>
  <c r="K96" i="12"/>
  <c r="M96" i="12"/>
  <c r="O96" i="12"/>
  <c r="Q96" i="12"/>
  <c r="U96" i="12"/>
  <c r="U95" i="12" s="1"/>
  <c r="F99" i="12"/>
  <c r="G99" i="12"/>
  <c r="I99" i="12"/>
  <c r="I95" i="12" s="1"/>
  <c r="K99" i="12"/>
  <c r="K95" i="12" s="1"/>
  <c r="M99" i="12"/>
  <c r="M95" i="12" s="1"/>
  <c r="O99" i="12"/>
  <c r="O95" i="12" s="1"/>
  <c r="Q99" i="12"/>
  <c r="Q95" i="12" s="1"/>
  <c r="U99" i="12"/>
  <c r="F100" i="12"/>
  <c r="G100" i="12"/>
  <c r="I100" i="12"/>
  <c r="K100" i="12"/>
  <c r="M100" i="12"/>
  <c r="O100" i="12"/>
  <c r="Q100" i="12"/>
  <c r="U100" i="12"/>
  <c r="F101" i="12"/>
  <c r="G101" i="12"/>
  <c r="I101" i="12"/>
  <c r="K101" i="12"/>
  <c r="M101" i="12"/>
  <c r="O101" i="12"/>
  <c r="Q101" i="12"/>
  <c r="U101" i="12"/>
  <c r="F102" i="12"/>
  <c r="G102" i="12"/>
  <c r="I102" i="12"/>
  <c r="K102" i="12"/>
  <c r="M102" i="12"/>
  <c r="O102" i="12"/>
  <c r="Q102" i="12"/>
  <c r="U102" i="12"/>
  <c r="F104" i="12"/>
  <c r="G104" i="12" s="1"/>
  <c r="I104" i="12"/>
  <c r="K104" i="12"/>
  <c r="O104" i="12"/>
  <c r="Q104" i="12"/>
  <c r="U104" i="12"/>
  <c r="F105" i="12"/>
  <c r="G105" i="12"/>
  <c r="M105" i="12" s="1"/>
  <c r="I105" i="12"/>
  <c r="I103" i="12" s="1"/>
  <c r="K105" i="12"/>
  <c r="K103" i="12" s="1"/>
  <c r="O105" i="12"/>
  <c r="O103" i="12" s="1"/>
  <c r="Q105" i="12"/>
  <c r="Q103" i="12" s="1"/>
  <c r="U105" i="12"/>
  <c r="U103" i="12" s="1"/>
  <c r="F106" i="12"/>
  <c r="G106" i="12" s="1"/>
  <c r="M106" i="12" s="1"/>
  <c r="I106" i="12"/>
  <c r="K106" i="12"/>
  <c r="O106" i="12"/>
  <c r="Q106" i="12"/>
  <c r="U106" i="12"/>
  <c r="I20" i="1"/>
  <c r="I19" i="1"/>
  <c r="I18" i="1"/>
  <c r="I17" i="1"/>
  <c r="I16" i="1"/>
  <c r="I58" i="1"/>
  <c r="AZ43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104" i="12"/>
  <c r="M103" i="12" s="1"/>
  <c r="G103" i="12"/>
  <c r="G59" i="12"/>
  <c r="M60" i="12"/>
  <c r="M59" i="12" s="1"/>
  <c r="M20" i="12"/>
  <c r="M18" i="12"/>
  <c r="M17" i="12" s="1"/>
  <c r="G17" i="12"/>
  <c r="M38" i="12"/>
  <c r="G8" i="12"/>
  <c r="M43" i="12"/>
  <c r="M42" i="12" s="1"/>
  <c r="M9" i="12"/>
  <c r="M8" i="12" s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<sst xmlns="http://schemas.openxmlformats.org/spreadsheetml/2006/main" count="495" uniqueCount="273">
  <si>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</si>
  <si>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</si>
  <si>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</si>
  <si>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</si>
  <si>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</si>
  <si>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</si>
  <si>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</si>
  <si>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</si>
  <si>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</si>
  <si>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</si>
  <si>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</si>
  <si>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</si>
  <si>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</si>
  <si>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</si>
  <si>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</si>
  <si>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</si>
  <si>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</si>
  <si>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</si>
  <si>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</si>
  <si>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</si>
  <si>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</si>
  <si>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</si>
  <si>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</si>
  <si>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</si>
  <si>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</si>
  <si>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</si>
  <si>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</si>
  <si>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</si>
  <si>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</si>
  <si>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</si>
  <si>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</si>
  <si>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</si>
  <si>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</si>
  <si>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</si>
  <si>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</si>
  <si>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</si>
  <si>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</si>
  <si>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</si>
  <si>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</si>
  <si>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</si>
  <si>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</si>
  <si>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</si>
  <si>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</si>
  <si>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parc. č. 241, stavební objekt č.p. 8</t>
  </si>
  <si>
    <t>Rozpočet:</t>
  </si>
  <si>
    <t>Misto</t>
  </si>
  <si>
    <t xml:space="preserve">Nástavba hasičské zbrojnice a přístavba schodiště v obci Slavkovice, Vytápění   </t>
  </si>
  <si>
    <t>Nové Město na Moravě</t>
  </si>
  <si>
    <t>Vratislavovo náměstí, č.p. 103</t>
  </si>
  <si>
    <t>59231</t>
  </si>
  <si>
    <t>00294900</t>
  </si>
  <si>
    <t>CZ00294900</t>
  </si>
  <si>
    <t>Ing. Leoš Pohanka</t>
  </si>
  <si>
    <t>Dolní 35</t>
  </si>
  <si>
    <t>Nové Veselí</t>
  </si>
  <si>
    <t>59214</t>
  </si>
  <si>
    <t>45653054</t>
  </si>
  <si>
    <t>CZ5603151664</t>
  </si>
  <si>
    <t>Rozpočet</t>
  </si>
  <si>
    <t>Celkem za stavbu</t>
  </si>
  <si>
    <t>CZK</t>
  </si>
  <si>
    <t xml:space="preserve">Popis rozpočtu:  - </t>
  </si>
  <si>
    <t>Nedílnou součástí pro ocenění díla je technická zpráva a kompletní výkresová dokumentace včetně příloh. .Projektová dokumentace je zpracována na základě cenové soustavy RTS STAVITEL, zpracovatel vycházel z dostupných katalogů popisů a cen. Položka soupisu prací obsahuje popis položky jednoznačně vymezující druh a kvalitu prací, dodávky nebo služby, s případným odkazem na jiné dokumenty, jimiž jsou technické zprávy, výkresové části projektové dokumentace, technické podmínky a ostatní dokumenty dle vyhl. 499/2006 Sb. o dokumentaci staveb.</t>
  </si>
  <si>
    <t>Rekapitulace dílů</t>
  </si>
  <si>
    <t>Typ dílu</t>
  </si>
  <si>
    <t>713</t>
  </si>
  <si>
    <t>Izolace tepelné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</si>
  <si>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</si>
  <si>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</si>
  <si>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</si>
  <si>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</si>
  <si>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</si>
  <si>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</si>
  <si>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</si>
  <si>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</si>
  <si>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</si>
  <si>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</si>
  <si>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</si>
  <si>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</si>
  <si>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736</t>
  </si>
  <si>
    <t>Podlahove vytapeni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</si>
  <si>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</si>
  <si>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</si>
  <si>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</si>
  <si>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</si>
  <si>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</si>
  <si>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</si>
  <si>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</si>
  <si>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</si>
  <si>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</si>
  <si>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</si>
  <si>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</si>
  <si>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</si>
  <si>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</si>
  <si>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</si>
  <si>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</si>
  <si>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</si>
  <si>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</si>
  <si>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</si>
  <si>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</si>
  <si>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</si>
  <si>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</si>
  <si>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</si>
  <si>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</si>
  <si>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</si>
  <si>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</si>
  <si>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</si>
  <si>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</si>
  <si>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</si>
  <si>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</si>
  <si>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</si>
  <si>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</si>
  <si>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montuz</t>
  </si>
  <si>
    <t>Montáž návlekové tepelné izolace, (včetně spojek a pomocného materiálu)</t>
  </si>
  <si>
    <t>ks</t>
  </si>
  <si>
    <t>POL1_0</t>
  </si>
  <si>
    <t>AL1016</t>
  </si>
  <si>
    <t>Tepelná izolace navlek. standard tl15 mm pro D16, Tepelná vodivost (10 oC): menší než 0,040 W/(mK)</t>
  </si>
  <si>
    <t>m</t>
  </si>
  <si>
    <t>vedeno ve stavební izolaci podlahy meziprostor vypěněn</t>
  </si>
  <si>
    <t>POP</t>
  </si>
  <si>
    <t>Tepelná izolace navlek.povrch AL tl20 mm pro D15, Tepelná vodivost (10 oC): menší než 0,040 W/(mK)</t>
  </si>
  <si>
    <t>AL2022</t>
  </si>
  <si>
    <t>Tepelná izolace navlek. povrch AL tl20 mm pro D22, Tepelná vodivost (10 oC): menší než 0,040 W/(mK)</t>
  </si>
  <si>
    <t>AL2028</t>
  </si>
  <si>
    <t>Tepelná izolace navlek. povrch AL tl30 mm pro D28, Tepelná vodivost (10 oC): menší než 0,040 W/(mK)</t>
  </si>
  <si>
    <t>998713101R00</t>
  </si>
  <si>
    <t>Přesun hmot pro izolace tepelné, výšky do 6 m</t>
  </si>
  <si>
    <t>t</t>
  </si>
  <si>
    <t>mdk-an</t>
  </si>
  <si>
    <t>Napojení přepadu od PV a odvod kondenzátu do kan., (včetně potrubí DN50 a sifonu)</t>
  </si>
  <si>
    <t>soubor</t>
  </si>
  <si>
    <t>POL3_0</t>
  </si>
  <si>
    <t>998722101R00</t>
  </si>
  <si>
    <t>Přesun hmot pro vnitřní vodovod, výšky do 6 m</t>
  </si>
  <si>
    <t>731249322R00</t>
  </si>
  <si>
    <t>Montáž závěsných kotlů turbo s TUV, odkouření</t>
  </si>
  <si>
    <t>pk24</t>
  </si>
  <si>
    <t>Plynový kondenzační kotel nástěnný 3-24 kW, včetně PV, EN12, oběhového čerpadla</t>
  </si>
  <si>
    <t>7738112368</t>
  </si>
  <si>
    <t>Regulační přístroj RC310 černá, pro umístění do kotle, vč. venkovního čidla FA</t>
  </si>
  <si>
    <t>Regulace</t>
  </si>
  <si>
    <t>Montáž a kompletace elektro a regulace kotle , včetně zakabelování(dle TZ)</t>
  </si>
  <si>
    <t>Požadavky dle technické zprávy:</t>
  </si>
  <si>
    <t>-     připojení regulace na zásuvku 230V</t>
  </si>
  <si>
    <t>-    teplotní čidlo ohřívače TV – kabel od čidla TV ohřívače do nadřazené regulace-x</t>
  </si>
  <si>
    <t>-    zprovoznění regulace a zaškolení obsluhy</t>
  </si>
  <si>
    <t>spusteni</t>
  </si>
  <si>
    <t>Spuštění kotle servisním technikem</t>
  </si>
  <si>
    <t>MONT</t>
  </si>
  <si>
    <t>Montáž odkouření včetně revizní zprávy</t>
  </si>
  <si>
    <t>dod</t>
  </si>
  <si>
    <t>Dodávka materiálu pro odkouření</t>
  </si>
  <si>
    <t>Sada pro odkouření 80/125mm včetně typové hlavice nad střechou</t>
  </si>
  <si>
    <t>celková délka potrubí odtahu 2,4m</t>
  </si>
  <si>
    <t>včetně kusu s kontrolní otvorem</t>
  </si>
  <si>
    <t>998731101R00</t>
  </si>
  <si>
    <t>Přesun hmot pro kotelny, výšky do 6 m</t>
  </si>
  <si>
    <t>732219103R00</t>
  </si>
  <si>
    <t>Montáž ohříváků vody ležat.kombinovaných do 200 l</t>
  </si>
  <si>
    <t>S120</t>
  </si>
  <si>
    <t>Nepřímoohřevný zásobník s horními vývody V=120 l, včetně teplotního čidla TV pro regulaci kotle</t>
  </si>
  <si>
    <t>732890801R00</t>
  </si>
  <si>
    <t>Přemístění vybouraných hmot - strojovny, H do 6 m</t>
  </si>
  <si>
    <t>733163102R00</t>
  </si>
  <si>
    <t>Potrubí z měděných trubek vytápění D 15 x 1,0 mm</t>
  </si>
  <si>
    <t>733163104R00</t>
  </si>
  <si>
    <t>Potrubí z měděných trubek vytápění D 22 x 1,0 mm</t>
  </si>
  <si>
    <t>733163105R00</t>
  </si>
  <si>
    <t>Potrubí z měděných trubek vytápění D 28 x 1,5 mm</t>
  </si>
  <si>
    <t>DOD</t>
  </si>
  <si>
    <t>Dodávka měděnných tvarovek, %z ceny potrubí</t>
  </si>
  <si>
    <t/>
  </si>
  <si>
    <t>28-4</t>
  </si>
  <si>
    <t>733178112RT1</t>
  </si>
  <si>
    <t>Potrubí vícevrstvé ALPEX, D 16 x 2 mm M+D, lisovaný spoj, mosazné press fitinky</t>
  </si>
  <si>
    <t>733190306R00</t>
  </si>
  <si>
    <t>Tlaková zkouška Cu potrubí do D 35</t>
  </si>
  <si>
    <t>733191111R00</t>
  </si>
  <si>
    <t>Manžety prostupové pro trubky do DN 20</t>
  </si>
  <si>
    <t>kus</t>
  </si>
  <si>
    <t>733191112R00</t>
  </si>
  <si>
    <t>Manžety prostupové pro trubky do DN 32</t>
  </si>
  <si>
    <t>998733101R00</t>
  </si>
  <si>
    <t>Přesun hmot pro rozvody potrubí, výšky do 6 m</t>
  </si>
  <si>
    <t>734209103R00</t>
  </si>
  <si>
    <t>Montáž armatur závitových,s 1závitem, G 1/2</t>
  </si>
  <si>
    <t>734293312R00</t>
  </si>
  <si>
    <t>Kohout kulový vypouštěcí,DN 15</t>
  </si>
  <si>
    <t>734209113R00</t>
  </si>
  <si>
    <t>Montáž armatur závitových,se 2závity, G 1/2</t>
  </si>
  <si>
    <t>VKR1234</t>
  </si>
  <si>
    <t>Připojovací armaturaRp 1/2" x 3/4 rohová, pro spodní připojení ot. tělesa VK</t>
  </si>
  <si>
    <t>VKP1234</t>
  </si>
  <si>
    <t>Připojovací armaturaRp 1/2" x 3/4 přímá, pro spodní připojení ot. tělesa VK</t>
  </si>
  <si>
    <t>HMR</t>
  </si>
  <si>
    <t>Připojovací ventil dvojitý HM rohový s přednastav., komplet sada(ventil hlavice+krytka bílá</t>
  </si>
  <si>
    <t>VK</t>
  </si>
  <si>
    <t>Termostatická hlavice pro veřejné prostory, s ochranou proti zcizení</t>
  </si>
  <si>
    <t>734209114R00</t>
  </si>
  <si>
    <t>Montáž armatur závitových,se 2závity, G 3/4</t>
  </si>
  <si>
    <t>734235122R00</t>
  </si>
  <si>
    <t>Kohout kulový,2xvnitřní závitový DN 20</t>
  </si>
  <si>
    <t>734209115R00</t>
  </si>
  <si>
    <t>Montáž armatur závitových,se 2závity, G 1</t>
  </si>
  <si>
    <t>734235123R00</t>
  </si>
  <si>
    <t>Kohout kulový,2xvnitřní závitový DN 25</t>
  </si>
  <si>
    <t>KKFM</t>
  </si>
  <si>
    <t>Kulový kohout s filtrem a magnetem DN25</t>
  </si>
  <si>
    <t>998734101R00</t>
  </si>
  <si>
    <t>Přesun hmot pro armatury, výšky do 6 m</t>
  </si>
  <si>
    <t>735159111R00</t>
  </si>
  <si>
    <t>Montáž panelových těles do délky 1600 mm</t>
  </si>
  <si>
    <t>max. provozní přetlak 1,0 MPa</t>
  </si>
  <si>
    <t>735157566R00</t>
  </si>
  <si>
    <t>Otopné těleso panelové VKM, 21, v. 600 mm, dl. 1000 mm</t>
  </si>
  <si>
    <t>735157664R00</t>
  </si>
  <si>
    <t>Otopné těleso panelové VKM, 22, v. 600 mm, dl. 800 mm</t>
  </si>
  <si>
    <t>735157665R00</t>
  </si>
  <si>
    <t>Otopné těleso panelové VKM, 22, v. 600 mm, dl. 900 mm</t>
  </si>
  <si>
    <t>735157668R00</t>
  </si>
  <si>
    <t>Otopné těleso panelové VKM, 22, v. 600 mm, dl. 1200 mm</t>
  </si>
  <si>
    <t>735157672R00</t>
  </si>
  <si>
    <t>Otopné těleso panelové VKM, 22, v. 600 mm, dl. 2000 mm</t>
  </si>
  <si>
    <t>735157764R00</t>
  </si>
  <si>
    <t>Otopné těleso panelové VKM-L hlavice vlevo, 33, v. 600 mm, dl. 800 mm</t>
  </si>
  <si>
    <t>735179110R00</t>
  </si>
  <si>
    <t>Montáž otopných těles koupelnových (žebříků)</t>
  </si>
  <si>
    <t>735171134R00</t>
  </si>
  <si>
    <t>Těleso trubkové koupelnové, v. 1820 mm, dl. 600 mm, se spodním středovým připojením</t>
  </si>
  <si>
    <t>735156920R00</t>
  </si>
  <si>
    <t>Tlakové zkoušky otopných těles Radik 20 - 22</t>
  </si>
  <si>
    <t>735156930R00</t>
  </si>
  <si>
    <t>Tlakové zkoušky otopných těles Radik 33</t>
  </si>
  <si>
    <t>998735101R00</t>
  </si>
  <si>
    <t>Přesun hmot pro otopná tělesa, výšky do 6 m</t>
  </si>
  <si>
    <t>736316327R00</t>
  </si>
  <si>
    <t>Sestava roz./sběr DRS, 8cest.vč.skříně, Montáž+dodávka</t>
  </si>
  <si>
    <t>- včetně kulových uzávěrů, automatických odchdušnovací ventilu, vypouštěcí kulových kohoutů</t>
  </si>
  <si>
    <t>- s uzavíratelnými odbočkami pro ot. tělesa</t>
  </si>
  <si>
    <t>736316912R00</t>
  </si>
  <si>
    <t>Šroubení svěrné na ALPEX IVAR.TA 4420 16 x 2 mm</t>
  </si>
  <si>
    <t>736313912R00</t>
  </si>
  <si>
    <t>Ochranná trubka PE IVAR.HK 1620, D 16-20 mm</t>
  </si>
  <si>
    <t>736313915R00</t>
  </si>
  <si>
    <t>Fixační oblouk pro potrubí PEX IVAR.719</t>
  </si>
  <si>
    <t>998736101R00</t>
  </si>
  <si>
    <t>Přesun hmot pro podlahové vytápění, výšky do 6 m</t>
  </si>
  <si>
    <t>OST002</t>
  </si>
  <si>
    <t>Propláchnutí systému systému</t>
  </si>
  <si>
    <t>hod</t>
  </si>
  <si>
    <t>OST003</t>
  </si>
  <si>
    <t>Napuštění systému, napuštění demineralizovanou vodou 140 l</t>
  </si>
  <si>
    <t>Topná zkouška</t>
  </si>
  <si>
    <t>-    zapojení a kompletace regulace</t>
  </si>
  <si>
    <t>-     připojení venkovního čidla</t>
  </si>
  <si>
    <t>orientační počty kolen:</t>
  </si>
  <si>
    <t>15-12</t>
  </si>
  <si>
    <t>22-6</t>
  </si>
  <si>
    <t>28-6</t>
  </si>
  <si>
    <t>orientační počty Tkusů(uvadena nejvetší dimenze):</t>
  </si>
  <si>
    <t>Označení Ventil kompakt (VK) specifikuje:</t>
  </si>
  <si>
    <t>- ocelové deskové těleso v kompatním provedení vč. integrovaného ventilu</t>
  </si>
  <si>
    <t>Označení VKM specifikuje</t>
  </si>
  <si>
    <t>- Ventil kompakt middle - spodní středové napojení ot. tělesa</t>
  </si>
  <si>
    <t>"				"</t>
  </si>
  <si>
    <t>s vestavěnou ventilovou vložkou s přednastavením</t>
  </si>
  <si>
    <t>kv=0,05-0,75 m3/h (ventil s termostatickou hlavicí)</t>
  </si>
  <si>
    <t>se středovým spodním připojením G1/2" rozteč 50 mm.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</si>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</sst>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3" xfId="0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174" fontId="18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1"/>
  <sheetViews>
    <sheetView showGridLines="0" topLeftCell="B20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51</v>
      </c>
      <c r="J6" s="11"/>
    </row>
    <row r="7" spans="1:15" ht="15.75" customHeight="1" x14ac:dyDescent="0.2">
      <c r="A7" s="4"/>
      <c r="B7" s="40"/>
      <c r="C7" s="122" t="s">
        <v>49</v>
      </c>
      <c r="D7" s="104" t="s">
        <v>47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52</v>
      </c>
      <c r="E11" s="123"/>
      <c r="F11" s="123"/>
      <c r="G11" s="123"/>
      <c r="H11" s="27" t="s">
        <v>33</v>
      </c>
      <c r="I11" s="127" t="s">
        <v>56</v>
      </c>
      <c r="J11" s="11"/>
    </row>
    <row r="12" spans="1:15" ht="15.75" customHeight="1" x14ac:dyDescent="0.2">
      <c r="A12" s="4"/>
      <c r="B12" s="39"/>
      <c r="C12" s="25"/>
      <c r="D12" s="124" t="s">
        <v>53</v>
      </c>
      <c r="E12" s="124"/>
      <c r="F12" s="124"/>
      <c r="G12" s="124"/>
      <c r="H12" s="27" t="s">
        <v>34</v>
      </c>
      <c r="I12" s="127" t="s">
        <v>57</v>
      </c>
      <c r="J12" s="11"/>
    </row>
    <row r="13" spans="1:15" ht="15.75" customHeight="1" x14ac:dyDescent="0.2">
      <c r="A13" s="4"/>
      <c r="B13" s="40"/>
      <c r="C13" s="126" t="s">
        <v>55</v>
      </c>
      <c r="D13" s="125" t="s">
        <v>54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SUMIF(F49:F57,A16,I49:I57)+SUMIF(F49:F57,"PSU",I49:I57)</f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SUMIF(F49:F57,A17,I49:I57)</f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SUMIF(F49:F57,A18,I49:I57)</f>
        <v>0</v>
      </c>
      <c r="J18" s="82"/>
    </row>
    <row r="19" spans="1:10" ht="23.25" customHeight="1" x14ac:dyDescent="0.2">
      <c r="A19" s="194" t="s">
        <v>83</v>
      </c>
      <c r="B19" s="195" t="s">
        <v>26</v>
      </c>
      <c r="C19" s="56"/>
      <c r="D19" s="57"/>
      <c r="E19" s="80"/>
      <c r="F19" s="81"/>
      <c r="G19" s="80"/>
      <c r="H19" s="81"/>
      <c r="I19" s="80">
        <f>SUMIF(F49:F57,A19,I49:I57)</f>
        <v>0</v>
      </c>
      <c r="J19" s="82"/>
    </row>
    <row r="20" spans="1:10" ht="23.25" customHeight="1" x14ac:dyDescent="0.2">
      <c r="A20" s="194" t="s">
        <v>84</v>
      </c>
      <c r="B20" s="195" t="s">
        <v>27</v>
      </c>
      <c r="C20" s="56"/>
      <c r="D20" s="57"/>
      <c r="E20" s="80"/>
      <c r="F20" s="81"/>
      <c r="G20" s="80"/>
      <c r="H20" s="81"/>
      <c r="I20" s="80">
        <f>SUMIF(F49:F57,A20,I49:I57)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45489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58</v>
      </c>
      <c r="C39" s="137" t="s">
        <v>46</v>
      </c>
      <c r="D39" s="138"/>
      <c r="E39" s="138"/>
      <c r="F39" s="146">
        <f>'Rozpočet Pol'!AC108</f>
        <v>0</v>
      </c>
      <c r="G39" s="147">
        <f>'Rozpočet Pol'!AD108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59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">
      <c r="B42" t="s">
        <v>61</v>
      </c>
    </row>
    <row r="43" spans="1:52" ht="76.5" x14ac:dyDescent="0.2">
      <c r="B43" s="161" t="s">
        <v>62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Nedílnou součástí pro ocenění díla je technická zpráva a kompletní výkresová dokumentace včetně příloh. .Projektová dokumentace je zpracována na základě cenové soustavy RTS STAVITEL, zpracovatel vycházel z dostupných katalogů popisů a cen. Položka soupisu prací obsahuje popis položky jednoznačně vymezující druh a kvalitu prací, dodávky nebo služby, s případným odkazem na jiné dokumenty, jimiž jsou technické zprávy, výkresové části projektové dokumentace, technické podmínky a ostatní dokumenty dle vyhl. 499/2006 Sb. o dokumentaci staveb.</v>
      </c>
    </row>
    <row r="46" spans="1:52" ht="15.75" x14ac:dyDescent="0.25">
      <c r="B46" s="162" t="s">
        <v>63</v>
      </c>
    </row>
    <row r="48" spans="1:52" ht="25.5" customHeight="1" x14ac:dyDescent="0.2">
      <c r="A48" s="163"/>
      <c r="B48" s="169" t="s">
        <v>16</v>
      </c>
      <c r="C48" s="169" t="s">
        <v>5</v>
      </c>
      <c r="D48" s="170"/>
      <c r="E48" s="170"/>
      <c r="F48" s="173" t="s">
        <v>64</v>
      </c>
      <c r="G48" s="173"/>
      <c r="H48" s="173"/>
      <c r="I48" s="174" t="s">
        <v>28</v>
      </c>
      <c r="J48" s="174"/>
    </row>
    <row r="49" spans="1:10" ht="25.5" customHeight="1" x14ac:dyDescent="0.2">
      <c r="A49" s="164"/>
      <c r="B49" s="175" t="s">
        <v>65</v>
      </c>
      <c r="C49" s="176" t="s">
        <v>66</v>
      </c>
      <c r="D49" s="177"/>
      <c r="E49" s="177"/>
      <c r="F49" s="181" t="s">
        <v>24</v>
      </c>
      <c r="G49" s="182"/>
      <c r="H49" s="182"/>
      <c r="I49" s="183">
        <f>'Rozpočet Pol'!G8</f>
        <v>0</v>
      </c>
      <c r="J49" s="183"/>
    </row>
    <row r="50" spans="1:10" ht="25.5" customHeight="1" x14ac:dyDescent="0.2">
      <c r="A50" s="164"/>
      <c r="B50" s="167" t="s">
        <v>67</v>
      </c>
      <c r="C50" s="166" t="s">
        <v>68</v>
      </c>
      <c r="D50" s="168"/>
      <c r="E50" s="168"/>
      <c r="F50" s="184" t="s">
        <v>24</v>
      </c>
      <c r="G50" s="185"/>
      <c r="H50" s="185"/>
      <c r="I50" s="186">
        <f>'Rozpočet Pol'!G17</f>
        <v>0</v>
      </c>
      <c r="J50" s="186"/>
    </row>
    <row r="51" spans="1:10" ht="25.5" customHeight="1" x14ac:dyDescent="0.2">
      <c r="A51" s="164"/>
      <c r="B51" s="167" t="s">
        <v>69</v>
      </c>
      <c r="C51" s="166" t="s">
        <v>70</v>
      </c>
      <c r="D51" s="168"/>
      <c r="E51" s="168"/>
      <c r="F51" s="184" t="s">
        <v>24</v>
      </c>
      <c r="G51" s="185"/>
      <c r="H51" s="185"/>
      <c r="I51" s="186">
        <f>'Rozpočet Pol'!G20</f>
        <v>0</v>
      </c>
      <c r="J51" s="186"/>
    </row>
    <row r="52" spans="1:10" ht="25.5" customHeight="1" x14ac:dyDescent="0.2">
      <c r="A52" s="164"/>
      <c r="B52" s="167" t="s">
        <v>71</v>
      </c>
      <c r="C52" s="166" t="s">
        <v>72</v>
      </c>
      <c r="D52" s="168"/>
      <c r="E52" s="168"/>
      <c r="F52" s="184" t="s">
        <v>24</v>
      </c>
      <c r="G52" s="185"/>
      <c r="H52" s="185"/>
      <c r="I52" s="186">
        <f>'Rozpočet Pol'!G38</f>
        <v>0</v>
      </c>
      <c r="J52" s="186"/>
    </row>
    <row r="53" spans="1:10" ht="25.5" customHeight="1" x14ac:dyDescent="0.2">
      <c r="A53" s="164"/>
      <c r="B53" s="167" t="s">
        <v>73</v>
      </c>
      <c r="C53" s="166" t="s">
        <v>74</v>
      </c>
      <c r="D53" s="168"/>
      <c r="E53" s="168"/>
      <c r="F53" s="184" t="s">
        <v>24</v>
      </c>
      <c r="G53" s="185"/>
      <c r="H53" s="185"/>
      <c r="I53" s="186">
        <f>'Rozpočet Pol'!G42</f>
        <v>0</v>
      </c>
      <c r="J53" s="186"/>
    </row>
    <row r="54" spans="1:10" ht="25.5" customHeight="1" x14ac:dyDescent="0.2">
      <c r="A54" s="164"/>
      <c r="B54" s="167" t="s">
        <v>75</v>
      </c>
      <c r="C54" s="166" t="s">
        <v>76</v>
      </c>
      <c r="D54" s="168"/>
      <c r="E54" s="168"/>
      <c r="F54" s="184" t="s">
        <v>24</v>
      </c>
      <c r="G54" s="185"/>
      <c r="H54" s="185"/>
      <c r="I54" s="186">
        <f>'Rozpočet Pol'!G59</f>
        <v>0</v>
      </c>
      <c r="J54" s="186"/>
    </row>
    <row r="55" spans="1:10" ht="25.5" customHeight="1" x14ac:dyDescent="0.2">
      <c r="A55" s="164"/>
      <c r="B55" s="167" t="s">
        <v>77</v>
      </c>
      <c r="C55" s="166" t="s">
        <v>78</v>
      </c>
      <c r="D55" s="168"/>
      <c r="E55" s="168"/>
      <c r="F55" s="184" t="s">
        <v>24</v>
      </c>
      <c r="G55" s="185"/>
      <c r="H55" s="185"/>
      <c r="I55" s="186">
        <f>'Rozpočet Pol'!G73</f>
        <v>0</v>
      </c>
      <c r="J55" s="186"/>
    </row>
    <row r="56" spans="1:10" ht="25.5" customHeight="1" x14ac:dyDescent="0.2">
      <c r="A56" s="164"/>
      <c r="B56" s="167" t="s">
        <v>79</v>
      </c>
      <c r="C56" s="166" t="s">
        <v>80</v>
      </c>
      <c r="D56" s="168"/>
      <c r="E56" s="168"/>
      <c r="F56" s="184" t="s">
        <v>24</v>
      </c>
      <c r="G56" s="185"/>
      <c r="H56" s="185"/>
      <c r="I56" s="186">
        <f>'Rozpočet Pol'!G95</f>
        <v>0</v>
      </c>
      <c r="J56" s="186"/>
    </row>
    <row r="57" spans="1:10" ht="25.5" customHeight="1" x14ac:dyDescent="0.2">
      <c r="A57" s="164"/>
      <c r="B57" s="178" t="s">
        <v>81</v>
      </c>
      <c r="C57" s="179" t="s">
        <v>82</v>
      </c>
      <c r="D57" s="180"/>
      <c r="E57" s="180"/>
      <c r="F57" s="187" t="s">
        <v>24</v>
      </c>
      <c r="G57" s="188"/>
      <c r="H57" s="188"/>
      <c r="I57" s="189">
        <f>'Rozpočet Pol'!G103</f>
        <v>0</v>
      </c>
      <c r="J57" s="189"/>
    </row>
    <row r="58" spans="1:10" ht="25.5" customHeight="1" x14ac:dyDescent="0.2">
      <c r="A58" s="165"/>
      <c r="B58" s="171" t="s">
        <v>1</v>
      </c>
      <c r="C58" s="171"/>
      <c r="D58" s="172"/>
      <c r="E58" s="172"/>
      <c r="F58" s="190"/>
      <c r="G58" s="191"/>
      <c r="H58" s="191"/>
      <c r="I58" s="192">
        <f>SUM(I49:I57)</f>
        <v>0</v>
      </c>
      <c r="J58" s="192"/>
    </row>
    <row r="59" spans="1:10" x14ac:dyDescent="0.2">
      <c r="F59" s="193"/>
      <c r="G59" s="129"/>
      <c r="H59" s="193"/>
      <c r="I59" s="129"/>
      <c r="J59" s="129"/>
    </row>
    <row r="60" spans="1:10" x14ac:dyDescent="0.2">
      <c r="F60" s="193"/>
      <c r="G60" s="129"/>
      <c r="H60" s="193"/>
      <c r="I60" s="129"/>
      <c r="J60" s="129"/>
    </row>
    <row r="61" spans="1:10" x14ac:dyDescent="0.2">
      <c r="F61" s="193"/>
      <c r="G61" s="129"/>
      <c r="H61" s="193"/>
      <c r="I61" s="129"/>
      <c r="J61" s="129"/>
    </row>
  </sheetData>
  <sheetProtection algorithmName="SHA-512" hashValue="Bn80oc/ZvyO451iKL3l188dUbdv9als17dqejD5UtwJT2amp71prPSKKDQQb/bFu9I0OCKV1mBbrH6UbGc3oHA==" saltValue="2TRG7/j5r/HRP2eOxIQEv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56:J56"/>
    <mergeCell ref="C56:E56"/>
    <mergeCell ref="I57:J57"/>
    <mergeCell ref="C57:E57"/>
    <mergeCell ref="I58:J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8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86</v>
      </c>
    </row>
    <row r="2" spans="1:60" ht="24.95" customHeight="1" x14ac:dyDescent="0.2">
      <c r="A2" s="203" t="s">
        <v>85</v>
      </c>
      <c r="B2" s="197"/>
      <c r="C2" s="198" t="s">
        <v>46</v>
      </c>
      <c r="D2" s="199"/>
      <c r="E2" s="199"/>
      <c r="F2" s="199"/>
      <c r="G2" s="205"/>
      <c r="AE2" t="s">
        <v>87</v>
      </c>
    </row>
    <row r="3" spans="1:60" ht="24.95" customHeight="1" x14ac:dyDescent="0.2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88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89</v>
      </c>
    </row>
    <row r="5" spans="1:60" hidden="1" x14ac:dyDescent="0.2">
      <c r="A5" s="207" t="s">
        <v>90</v>
      </c>
      <c r="B5" s="208"/>
      <c r="C5" s="209"/>
      <c r="D5" s="210"/>
      <c r="E5" s="210"/>
      <c r="F5" s="210"/>
      <c r="G5" s="211"/>
      <c r="AE5" t="s">
        <v>91</v>
      </c>
    </row>
    <row r="7" spans="1:60" ht="38.25" x14ac:dyDescent="0.2">
      <c r="A7" s="217" t="s">
        <v>92</v>
      </c>
      <c r="B7" s="218" t="s">
        <v>93</v>
      </c>
      <c r="C7" s="218" t="s">
        <v>94</v>
      </c>
      <c r="D7" s="217" t="s">
        <v>95</v>
      </c>
      <c r="E7" s="217" t="s">
        <v>96</v>
      </c>
      <c r="F7" s="212" t="s">
        <v>97</v>
      </c>
      <c r="G7" s="239" t="s">
        <v>28</v>
      </c>
      <c r="H7" s="240" t="s">
        <v>29</v>
      </c>
      <c r="I7" s="240" t="s">
        <v>98</v>
      </c>
      <c r="J7" s="240" t="s">
        <v>30</v>
      </c>
      <c r="K7" s="240" t="s">
        <v>99</v>
      </c>
      <c r="L7" s="240" t="s">
        <v>100</v>
      </c>
      <c r="M7" s="240" t="s">
        <v>101</v>
      </c>
      <c r="N7" s="240" t="s">
        <v>102</v>
      </c>
      <c r="O7" s="240" t="s">
        <v>103</v>
      </c>
      <c r="P7" s="240" t="s">
        <v>104</v>
      </c>
      <c r="Q7" s="240" t="s">
        <v>105</v>
      </c>
      <c r="R7" s="240" t="s">
        <v>106</v>
      </c>
      <c r="S7" s="240" t="s">
        <v>107</v>
      </c>
      <c r="T7" s="240" t="s">
        <v>108</v>
      </c>
      <c r="U7" s="220" t="s">
        <v>109</v>
      </c>
    </row>
    <row r="8" spans="1:60" x14ac:dyDescent="0.2">
      <c r="A8" s="241" t="s">
        <v>110</v>
      </c>
      <c r="B8" s="242" t="s">
        <v>65</v>
      </c>
      <c r="C8" s="243" t="s">
        <v>66</v>
      </c>
      <c r="D8" s="219"/>
      <c r="E8" s="244"/>
      <c r="F8" s="245"/>
      <c r="G8" s="245">
        <f>SUMIF(AE9:AE16,"&lt;&gt;NOR",G9:G16)</f>
        <v>0</v>
      </c>
      <c r="H8" s="245"/>
      <c r="I8" s="245">
        <f>SUM(I9:I16)</f>
        <v>0</v>
      </c>
      <c r="J8" s="245"/>
      <c r="K8" s="245">
        <f>SUM(K9:K16)</f>
        <v>0</v>
      </c>
      <c r="L8" s="245"/>
      <c r="M8" s="245">
        <f>SUM(M9:M16)</f>
        <v>0</v>
      </c>
      <c r="N8" s="219"/>
      <c r="O8" s="219">
        <f>SUM(O9:O16)</f>
        <v>0</v>
      </c>
      <c r="P8" s="219"/>
      <c r="Q8" s="219">
        <f>SUM(Q9:Q16)</f>
        <v>0</v>
      </c>
      <c r="R8" s="219"/>
      <c r="S8" s="219"/>
      <c r="T8" s="241"/>
      <c r="U8" s="219">
        <f>SUM(U9:U16)</f>
        <v>0.17</v>
      </c>
      <c r="AE8" t="s">
        <v>111</v>
      </c>
    </row>
    <row r="9" spans="1:60" ht="22.5" outlineLevel="1" x14ac:dyDescent="0.2">
      <c r="A9" s="214">
        <v>1</v>
      </c>
      <c r="B9" s="221" t="s">
        <v>112</v>
      </c>
      <c r="C9" s="267" t="s">
        <v>113</v>
      </c>
      <c r="D9" s="223" t="s">
        <v>114</v>
      </c>
      <c r="E9" s="229">
        <v>233</v>
      </c>
      <c r="F9" s="233">
        <f>H9+J9</f>
        <v>0</v>
      </c>
      <c r="G9" s="234">
        <f>ROUND(E9*F9,2)</f>
        <v>0</v>
      </c>
      <c r="H9" s="234"/>
      <c r="I9" s="234">
        <f>ROUND(E9*H9,2)</f>
        <v>0</v>
      </c>
      <c r="J9" s="234"/>
      <c r="K9" s="234">
        <f>ROUND(E9*J9,2)</f>
        <v>0</v>
      </c>
      <c r="L9" s="234">
        <v>21</v>
      </c>
      <c r="M9" s="234">
        <f>G9*(1+L9/100)</f>
        <v>0</v>
      </c>
      <c r="N9" s="223">
        <v>0</v>
      </c>
      <c r="O9" s="223">
        <f>ROUND(E9*N9,5)</f>
        <v>0</v>
      </c>
      <c r="P9" s="223">
        <v>0</v>
      </c>
      <c r="Q9" s="223">
        <f>ROUND(E9*P9,5)</f>
        <v>0</v>
      </c>
      <c r="R9" s="223"/>
      <c r="S9" s="223"/>
      <c r="T9" s="224">
        <v>0</v>
      </c>
      <c r="U9" s="223">
        <f>ROUND(E9*T9,2)</f>
        <v>0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115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14">
        <v>2</v>
      </c>
      <c r="B10" s="221" t="s">
        <v>116</v>
      </c>
      <c r="C10" s="267" t="s">
        <v>117</v>
      </c>
      <c r="D10" s="223" t="s">
        <v>118</v>
      </c>
      <c r="E10" s="229">
        <v>180</v>
      </c>
      <c r="F10" s="233">
        <f>H10+J10</f>
        <v>0</v>
      </c>
      <c r="G10" s="234">
        <f>ROUND(E10*F10,2)</f>
        <v>0</v>
      </c>
      <c r="H10" s="234"/>
      <c r="I10" s="234">
        <f>ROUND(E10*H10,2)</f>
        <v>0</v>
      </c>
      <c r="J10" s="234"/>
      <c r="K10" s="234">
        <f>ROUND(E10*J10,2)</f>
        <v>0</v>
      </c>
      <c r="L10" s="234">
        <v>21</v>
      </c>
      <c r="M10" s="234">
        <f>G10*(1+L10/100)</f>
        <v>0</v>
      </c>
      <c r="N10" s="223">
        <v>0</v>
      </c>
      <c r="O10" s="223">
        <f>ROUND(E10*N10,5)</f>
        <v>0</v>
      </c>
      <c r="P10" s="223">
        <v>0</v>
      </c>
      <c r="Q10" s="223">
        <f>ROUND(E10*P10,5)</f>
        <v>0</v>
      </c>
      <c r="R10" s="223"/>
      <c r="S10" s="223"/>
      <c r="T10" s="224">
        <v>0</v>
      </c>
      <c r="U10" s="223">
        <f>ROUND(E10*T10,2)</f>
        <v>0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115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14"/>
      <c r="B11" s="221"/>
      <c r="C11" s="268" t="s">
        <v>119</v>
      </c>
      <c r="D11" s="225"/>
      <c r="E11" s="230"/>
      <c r="F11" s="235"/>
      <c r="G11" s="236"/>
      <c r="H11" s="234"/>
      <c r="I11" s="234"/>
      <c r="J11" s="234"/>
      <c r="K11" s="234"/>
      <c r="L11" s="234"/>
      <c r="M11" s="234"/>
      <c r="N11" s="223"/>
      <c r="O11" s="223"/>
      <c r="P11" s="223"/>
      <c r="Q11" s="223"/>
      <c r="R11" s="223"/>
      <c r="S11" s="223"/>
      <c r="T11" s="224"/>
      <c r="U11" s="223"/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120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6" t="str">
        <f>C11</f>
        <v>vedeno ve stavební izolaci podlahy meziprostor vypěněn</v>
      </c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14">
        <v>3</v>
      </c>
      <c r="B12" s="221" t="s">
        <v>116</v>
      </c>
      <c r="C12" s="267" t="s">
        <v>121</v>
      </c>
      <c r="D12" s="223" t="s">
        <v>118</v>
      </c>
      <c r="E12" s="229">
        <v>35</v>
      </c>
      <c r="F12" s="233">
        <f>H12+J12</f>
        <v>0</v>
      </c>
      <c r="G12" s="234">
        <f>ROUND(E12*F12,2)</f>
        <v>0</v>
      </c>
      <c r="H12" s="234"/>
      <c r="I12" s="234">
        <f>ROUND(E12*H12,2)</f>
        <v>0</v>
      </c>
      <c r="J12" s="234"/>
      <c r="K12" s="234">
        <f>ROUND(E12*J12,2)</f>
        <v>0</v>
      </c>
      <c r="L12" s="234">
        <v>21</v>
      </c>
      <c r="M12" s="234">
        <f>G12*(1+L12/100)</f>
        <v>0</v>
      </c>
      <c r="N12" s="223">
        <v>0</v>
      </c>
      <c r="O12" s="223">
        <f>ROUND(E12*N12,5)</f>
        <v>0</v>
      </c>
      <c r="P12" s="223">
        <v>0</v>
      </c>
      <c r="Q12" s="223">
        <f>ROUND(E12*P12,5)</f>
        <v>0</v>
      </c>
      <c r="R12" s="223"/>
      <c r="S12" s="223"/>
      <c r="T12" s="224">
        <v>0</v>
      </c>
      <c r="U12" s="223">
        <f>ROUND(E12*T12,2)</f>
        <v>0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115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/>
      <c r="B13" s="221"/>
      <c r="C13" s="268" t="s">
        <v>119</v>
      </c>
      <c r="D13" s="225"/>
      <c r="E13" s="230"/>
      <c r="F13" s="235"/>
      <c r="G13" s="236"/>
      <c r="H13" s="234"/>
      <c r="I13" s="234"/>
      <c r="J13" s="234"/>
      <c r="K13" s="234"/>
      <c r="L13" s="234"/>
      <c r="M13" s="234"/>
      <c r="N13" s="223"/>
      <c r="O13" s="223"/>
      <c r="P13" s="223"/>
      <c r="Q13" s="223"/>
      <c r="R13" s="223"/>
      <c r="S13" s="223"/>
      <c r="T13" s="224"/>
      <c r="U13" s="223"/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120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6" t="str">
        <f>C13</f>
        <v>vedeno ve stavební izolaci podlahy meziprostor vypěněn</v>
      </c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14">
        <v>4</v>
      </c>
      <c r="B14" s="221" t="s">
        <v>122</v>
      </c>
      <c r="C14" s="267" t="s">
        <v>123</v>
      </c>
      <c r="D14" s="223" t="s">
        <v>118</v>
      </c>
      <c r="E14" s="229">
        <v>10</v>
      </c>
      <c r="F14" s="233">
        <f>H14+J14</f>
        <v>0</v>
      </c>
      <c r="G14" s="234">
        <f>ROUND(E14*F14,2)</f>
        <v>0</v>
      </c>
      <c r="H14" s="234"/>
      <c r="I14" s="234">
        <f>ROUND(E14*H14,2)</f>
        <v>0</v>
      </c>
      <c r="J14" s="234"/>
      <c r="K14" s="234">
        <f>ROUND(E14*J14,2)</f>
        <v>0</v>
      </c>
      <c r="L14" s="234">
        <v>21</v>
      </c>
      <c r="M14" s="234">
        <f>G14*(1+L14/100)</f>
        <v>0</v>
      </c>
      <c r="N14" s="223">
        <v>0</v>
      </c>
      <c r="O14" s="223">
        <f>ROUND(E14*N14,5)</f>
        <v>0</v>
      </c>
      <c r="P14" s="223">
        <v>0</v>
      </c>
      <c r="Q14" s="223">
        <f>ROUND(E14*P14,5)</f>
        <v>0</v>
      </c>
      <c r="R14" s="223"/>
      <c r="S14" s="223"/>
      <c r="T14" s="224">
        <v>0</v>
      </c>
      <c r="U14" s="223">
        <f>ROUND(E14*T14,2)</f>
        <v>0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115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14">
        <v>5</v>
      </c>
      <c r="B15" s="221" t="s">
        <v>124</v>
      </c>
      <c r="C15" s="267" t="s">
        <v>125</v>
      </c>
      <c r="D15" s="223" t="s">
        <v>118</v>
      </c>
      <c r="E15" s="229">
        <v>8</v>
      </c>
      <c r="F15" s="233">
        <f>H15+J15</f>
        <v>0</v>
      </c>
      <c r="G15" s="234">
        <f>ROUND(E15*F15,2)</f>
        <v>0</v>
      </c>
      <c r="H15" s="234"/>
      <c r="I15" s="234">
        <f>ROUND(E15*H15,2)</f>
        <v>0</v>
      </c>
      <c r="J15" s="234"/>
      <c r="K15" s="234">
        <f>ROUND(E15*J15,2)</f>
        <v>0</v>
      </c>
      <c r="L15" s="234">
        <v>21</v>
      </c>
      <c r="M15" s="234">
        <f>G15*(1+L15/100)</f>
        <v>0</v>
      </c>
      <c r="N15" s="223">
        <v>0</v>
      </c>
      <c r="O15" s="223">
        <f>ROUND(E15*N15,5)</f>
        <v>0</v>
      </c>
      <c r="P15" s="223">
        <v>0</v>
      </c>
      <c r="Q15" s="223">
        <f>ROUND(E15*P15,5)</f>
        <v>0</v>
      </c>
      <c r="R15" s="223"/>
      <c r="S15" s="223"/>
      <c r="T15" s="224">
        <v>0</v>
      </c>
      <c r="U15" s="223">
        <f>ROUND(E15*T15,2)</f>
        <v>0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115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6</v>
      </c>
      <c r="B16" s="221" t="s">
        <v>126</v>
      </c>
      <c r="C16" s="267" t="s">
        <v>127</v>
      </c>
      <c r="D16" s="223" t="s">
        <v>128</v>
      </c>
      <c r="E16" s="229">
        <v>0.1</v>
      </c>
      <c r="F16" s="233">
        <f>H16+J16</f>
        <v>0</v>
      </c>
      <c r="G16" s="234">
        <f>ROUND(E16*F16,2)</f>
        <v>0</v>
      </c>
      <c r="H16" s="234"/>
      <c r="I16" s="234">
        <f>ROUND(E16*H16,2)</f>
        <v>0</v>
      </c>
      <c r="J16" s="234"/>
      <c r="K16" s="234">
        <f>ROUND(E16*J16,2)</f>
        <v>0</v>
      </c>
      <c r="L16" s="234">
        <v>21</v>
      </c>
      <c r="M16" s="234">
        <f>G16*(1+L16/100)</f>
        <v>0</v>
      </c>
      <c r="N16" s="223">
        <v>0</v>
      </c>
      <c r="O16" s="223">
        <f>ROUND(E16*N16,5)</f>
        <v>0</v>
      </c>
      <c r="P16" s="223">
        <v>0</v>
      </c>
      <c r="Q16" s="223">
        <f>ROUND(E16*P16,5)</f>
        <v>0</v>
      </c>
      <c r="R16" s="223"/>
      <c r="S16" s="223"/>
      <c r="T16" s="224">
        <v>1.74</v>
      </c>
      <c r="U16" s="223">
        <f>ROUND(E16*T16,2)</f>
        <v>0.17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115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x14ac:dyDescent="0.2">
      <c r="A17" s="215" t="s">
        <v>110</v>
      </c>
      <c r="B17" s="222" t="s">
        <v>67</v>
      </c>
      <c r="C17" s="269" t="s">
        <v>68</v>
      </c>
      <c r="D17" s="226"/>
      <c r="E17" s="231"/>
      <c r="F17" s="237"/>
      <c r="G17" s="237">
        <f>SUMIF(AE18:AE19,"&lt;&gt;NOR",G18:G19)</f>
        <v>0</v>
      </c>
      <c r="H17" s="237"/>
      <c r="I17" s="237">
        <f>SUM(I18:I19)</f>
        <v>0</v>
      </c>
      <c r="J17" s="237"/>
      <c r="K17" s="237">
        <f>SUM(K18:K19)</f>
        <v>0</v>
      </c>
      <c r="L17" s="237"/>
      <c r="M17" s="237">
        <f>SUM(M18:M19)</f>
        <v>0</v>
      </c>
      <c r="N17" s="226"/>
      <c r="O17" s="226">
        <f>SUM(O18:O19)</f>
        <v>0</v>
      </c>
      <c r="P17" s="226"/>
      <c r="Q17" s="226">
        <f>SUM(Q18:Q19)</f>
        <v>0</v>
      </c>
      <c r="R17" s="226"/>
      <c r="S17" s="226"/>
      <c r="T17" s="227"/>
      <c r="U17" s="226">
        <f>SUM(U18:U19)</f>
        <v>0.01</v>
      </c>
      <c r="AE17" t="s">
        <v>111</v>
      </c>
    </row>
    <row r="18" spans="1:60" ht="22.5" outlineLevel="1" x14ac:dyDescent="0.2">
      <c r="A18" s="214">
        <v>7</v>
      </c>
      <c r="B18" s="221" t="s">
        <v>129</v>
      </c>
      <c r="C18" s="267" t="s">
        <v>130</v>
      </c>
      <c r="D18" s="223" t="s">
        <v>131</v>
      </c>
      <c r="E18" s="229">
        <v>1</v>
      </c>
      <c r="F18" s="233">
        <f>H18+J18</f>
        <v>0</v>
      </c>
      <c r="G18" s="234">
        <f>ROUND(E18*F18,2)</f>
        <v>0</v>
      </c>
      <c r="H18" s="234"/>
      <c r="I18" s="234">
        <f>ROUND(E18*H18,2)</f>
        <v>0</v>
      </c>
      <c r="J18" s="234"/>
      <c r="K18" s="234">
        <f>ROUND(E18*J18,2)</f>
        <v>0</v>
      </c>
      <c r="L18" s="234">
        <v>21</v>
      </c>
      <c r="M18" s="234">
        <f>G18*(1+L18/100)</f>
        <v>0</v>
      </c>
      <c r="N18" s="223">
        <v>0</v>
      </c>
      <c r="O18" s="223">
        <f>ROUND(E18*N18,5)</f>
        <v>0</v>
      </c>
      <c r="P18" s="223">
        <v>0</v>
      </c>
      <c r="Q18" s="223">
        <f>ROUND(E18*P18,5)</f>
        <v>0</v>
      </c>
      <c r="R18" s="223"/>
      <c r="S18" s="223"/>
      <c r="T18" s="224">
        <v>0</v>
      </c>
      <c r="U18" s="223">
        <f>ROUND(E18*T18,2)</f>
        <v>0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132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14">
        <v>8</v>
      </c>
      <c r="B19" s="221" t="s">
        <v>133</v>
      </c>
      <c r="C19" s="267" t="s">
        <v>134</v>
      </c>
      <c r="D19" s="223" t="s">
        <v>128</v>
      </c>
      <c r="E19" s="229">
        <v>0.01</v>
      </c>
      <c r="F19" s="233">
        <f>H19+J19</f>
        <v>0</v>
      </c>
      <c r="G19" s="234">
        <f>ROUND(E19*F19,2)</f>
        <v>0</v>
      </c>
      <c r="H19" s="234"/>
      <c r="I19" s="234">
        <f>ROUND(E19*H19,2)</f>
        <v>0</v>
      </c>
      <c r="J19" s="234"/>
      <c r="K19" s="234">
        <f>ROUND(E19*J19,2)</f>
        <v>0</v>
      </c>
      <c r="L19" s="234">
        <v>21</v>
      </c>
      <c r="M19" s="234">
        <f>G19*(1+L19/100)</f>
        <v>0</v>
      </c>
      <c r="N19" s="223">
        <v>0</v>
      </c>
      <c r="O19" s="223">
        <f>ROUND(E19*N19,5)</f>
        <v>0</v>
      </c>
      <c r="P19" s="223">
        <v>0</v>
      </c>
      <c r="Q19" s="223">
        <f>ROUND(E19*P19,5)</f>
        <v>0</v>
      </c>
      <c r="R19" s="223"/>
      <c r="S19" s="223"/>
      <c r="T19" s="224">
        <v>1.327</v>
      </c>
      <c r="U19" s="223">
        <f>ROUND(E19*T19,2)</f>
        <v>0.01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115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x14ac:dyDescent="0.2">
      <c r="A20" s="215" t="s">
        <v>110</v>
      </c>
      <c r="B20" s="222" t="s">
        <v>69</v>
      </c>
      <c r="C20" s="269" t="s">
        <v>70</v>
      </c>
      <c r="D20" s="226"/>
      <c r="E20" s="231"/>
      <c r="F20" s="237"/>
      <c r="G20" s="237">
        <f>SUMIF(AE21:AE37,"&lt;&gt;NOR",G21:G37)</f>
        <v>0</v>
      </c>
      <c r="H20" s="237"/>
      <c r="I20" s="237">
        <f>SUM(I21:I37)</f>
        <v>0</v>
      </c>
      <c r="J20" s="237"/>
      <c r="K20" s="237">
        <f>SUM(K21:K37)</f>
        <v>0</v>
      </c>
      <c r="L20" s="237"/>
      <c r="M20" s="237">
        <f>SUM(M21:M37)</f>
        <v>0</v>
      </c>
      <c r="N20" s="226"/>
      <c r="O20" s="226">
        <f>SUM(O21:O37)</f>
        <v>5.074E-2</v>
      </c>
      <c r="P20" s="226"/>
      <c r="Q20" s="226">
        <f>SUM(Q21:Q37)</f>
        <v>0</v>
      </c>
      <c r="R20" s="226"/>
      <c r="S20" s="226"/>
      <c r="T20" s="227"/>
      <c r="U20" s="226">
        <f>SUM(U21:U37)</f>
        <v>10.17</v>
      </c>
      <c r="AE20" t="s">
        <v>111</v>
      </c>
    </row>
    <row r="21" spans="1:60" outlineLevel="1" x14ac:dyDescent="0.2">
      <c r="A21" s="214">
        <v>9</v>
      </c>
      <c r="B21" s="221" t="s">
        <v>135</v>
      </c>
      <c r="C21" s="267" t="s">
        <v>136</v>
      </c>
      <c r="D21" s="223" t="s">
        <v>131</v>
      </c>
      <c r="E21" s="229">
        <v>1</v>
      </c>
      <c r="F21" s="233">
        <f>H21+J21</f>
        <v>0</v>
      </c>
      <c r="G21" s="234">
        <f>ROUND(E21*F21,2)</f>
        <v>0</v>
      </c>
      <c r="H21" s="234"/>
      <c r="I21" s="234">
        <f>ROUND(E21*H21,2)</f>
        <v>0</v>
      </c>
      <c r="J21" s="234"/>
      <c r="K21" s="234">
        <f>ROUND(E21*J21,2)</f>
        <v>0</v>
      </c>
      <c r="L21" s="234">
        <v>21</v>
      </c>
      <c r="M21" s="234">
        <f>G21*(1+L21/100)</f>
        <v>0</v>
      </c>
      <c r="N21" s="223">
        <v>7.3999999999999999E-4</v>
      </c>
      <c r="O21" s="223">
        <f>ROUND(E21*N21,5)</f>
        <v>7.3999999999999999E-4</v>
      </c>
      <c r="P21" s="223">
        <v>0</v>
      </c>
      <c r="Q21" s="223">
        <f>ROUND(E21*P21,5)</f>
        <v>0</v>
      </c>
      <c r="R21" s="223"/>
      <c r="S21" s="223"/>
      <c r="T21" s="224">
        <v>9.1110000000000007</v>
      </c>
      <c r="U21" s="223">
        <f>ROUND(E21*T21,2)</f>
        <v>9.11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115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14">
        <v>10</v>
      </c>
      <c r="B22" s="221" t="s">
        <v>137</v>
      </c>
      <c r="C22" s="267" t="s">
        <v>138</v>
      </c>
      <c r="D22" s="223" t="s">
        <v>114</v>
      </c>
      <c r="E22" s="229">
        <v>1</v>
      </c>
      <c r="F22" s="233">
        <f>H22+J22</f>
        <v>0</v>
      </c>
      <c r="G22" s="234">
        <f>ROUND(E22*F22,2)</f>
        <v>0</v>
      </c>
      <c r="H22" s="234"/>
      <c r="I22" s="234">
        <f>ROUND(E22*H22,2)</f>
        <v>0</v>
      </c>
      <c r="J22" s="234"/>
      <c r="K22" s="234">
        <f>ROUND(E22*J22,2)</f>
        <v>0</v>
      </c>
      <c r="L22" s="234">
        <v>21</v>
      </c>
      <c r="M22" s="234">
        <f>G22*(1+L22/100)</f>
        <v>0</v>
      </c>
      <c r="N22" s="223">
        <v>0</v>
      </c>
      <c r="O22" s="223">
        <f>ROUND(E22*N22,5)</f>
        <v>0</v>
      </c>
      <c r="P22" s="223">
        <v>0</v>
      </c>
      <c r="Q22" s="223">
        <f>ROUND(E22*P22,5)</f>
        <v>0</v>
      </c>
      <c r="R22" s="223"/>
      <c r="S22" s="223"/>
      <c r="T22" s="224">
        <v>0</v>
      </c>
      <c r="U22" s="223">
        <f>ROUND(E22*T22,2)</f>
        <v>0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115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14">
        <v>11</v>
      </c>
      <c r="B23" s="221" t="s">
        <v>139</v>
      </c>
      <c r="C23" s="267" t="s">
        <v>140</v>
      </c>
      <c r="D23" s="223" t="s">
        <v>114</v>
      </c>
      <c r="E23" s="229">
        <v>1</v>
      </c>
      <c r="F23" s="233">
        <f>H23+J23</f>
        <v>0</v>
      </c>
      <c r="G23" s="234">
        <f>ROUND(E23*F23,2)</f>
        <v>0</v>
      </c>
      <c r="H23" s="234"/>
      <c r="I23" s="234">
        <f>ROUND(E23*H23,2)</f>
        <v>0</v>
      </c>
      <c r="J23" s="234"/>
      <c r="K23" s="234">
        <f>ROUND(E23*J23,2)</f>
        <v>0</v>
      </c>
      <c r="L23" s="234">
        <v>21</v>
      </c>
      <c r="M23" s="234">
        <f>G23*(1+L23/100)</f>
        <v>0</v>
      </c>
      <c r="N23" s="223">
        <v>0</v>
      </c>
      <c r="O23" s="223">
        <f>ROUND(E23*N23,5)</f>
        <v>0</v>
      </c>
      <c r="P23" s="223">
        <v>0</v>
      </c>
      <c r="Q23" s="223">
        <f>ROUND(E23*P23,5)</f>
        <v>0</v>
      </c>
      <c r="R23" s="223"/>
      <c r="S23" s="223"/>
      <c r="T23" s="224">
        <v>0</v>
      </c>
      <c r="U23" s="223">
        <f>ROUND(E23*T23,2)</f>
        <v>0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132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2.5" outlineLevel="1" x14ac:dyDescent="0.2">
      <c r="A24" s="214">
        <v>12</v>
      </c>
      <c r="B24" s="221" t="s">
        <v>141</v>
      </c>
      <c r="C24" s="267" t="s">
        <v>142</v>
      </c>
      <c r="D24" s="223" t="s">
        <v>131</v>
      </c>
      <c r="E24" s="229">
        <v>1</v>
      </c>
      <c r="F24" s="233">
        <f>H24+J24</f>
        <v>0</v>
      </c>
      <c r="G24" s="234">
        <f>ROUND(E24*F24,2)</f>
        <v>0</v>
      </c>
      <c r="H24" s="234"/>
      <c r="I24" s="234">
        <f>ROUND(E24*H24,2)</f>
        <v>0</v>
      </c>
      <c r="J24" s="234"/>
      <c r="K24" s="234">
        <f>ROUND(E24*J24,2)</f>
        <v>0</v>
      </c>
      <c r="L24" s="234">
        <v>21</v>
      </c>
      <c r="M24" s="234">
        <f>G24*(1+L24/100)</f>
        <v>0</v>
      </c>
      <c r="N24" s="223">
        <v>0.05</v>
      </c>
      <c r="O24" s="223">
        <f>ROUND(E24*N24,5)</f>
        <v>0.05</v>
      </c>
      <c r="P24" s="223">
        <v>0</v>
      </c>
      <c r="Q24" s="223">
        <f>ROUND(E24*P24,5)</f>
        <v>0</v>
      </c>
      <c r="R24" s="223"/>
      <c r="S24" s="223"/>
      <c r="T24" s="224">
        <v>0</v>
      </c>
      <c r="U24" s="223">
        <f>ROUND(E24*T24,2)</f>
        <v>0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132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14"/>
      <c r="B25" s="221"/>
      <c r="C25" s="268" t="s">
        <v>143</v>
      </c>
      <c r="D25" s="225"/>
      <c r="E25" s="230"/>
      <c r="F25" s="235"/>
      <c r="G25" s="236"/>
      <c r="H25" s="234"/>
      <c r="I25" s="234"/>
      <c r="J25" s="234"/>
      <c r="K25" s="234"/>
      <c r="L25" s="234"/>
      <c r="M25" s="234"/>
      <c r="N25" s="223"/>
      <c r="O25" s="223"/>
      <c r="P25" s="223"/>
      <c r="Q25" s="223"/>
      <c r="R25" s="223"/>
      <c r="S25" s="223"/>
      <c r="T25" s="224"/>
      <c r="U25" s="223"/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120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6" t="str">
        <f>C25</f>
        <v>Požadavky dle technické zprávy:</v>
      </c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/>
      <c r="B26" s="221"/>
      <c r="C26" s="268" t="s">
        <v>254</v>
      </c>
      <c r="D26" s="225"/>
      <c r="E26" s="230"/>
      <c r="F26" s="235"/>
      <c r="G26" s="236"/>
      <c r="H26" s="234"/>
      <c r="I26" s="234"/>
      <c r="J26" s="234"/>
      <c r="K26" s="234"/>
      <c r="L26" s="234"/>
      <c r="M26" s="234"/>
      <c r="N26" s="223"/>
      <c r="O26" s="223"/>
      <c r="P26" s="223"/>
      <c r="Q26" s="223"/>
      <c r="R26" s="223"/>
      <c r="S26" s="223"/>
      <c r="T26" s="224"/>
      <c r="U26" s="223"/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120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6" t="str">
        <f>C26</f>
        <v>-    zapojení a kompletace regulace</v>
      </c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14"/>
      <c r="B27" s="221"/>
      <c r="C27" s="268" t="s">
        <v>144</v>
      </c>
      <c r="D27" s="225"/>
      <c r="E27" s="230"/>
      <c r="F27" s="235"/>
      <c r="G27" s="236"/>
      <c r="H27" s="234"/>
      <c r="I27" s="234"/>
      <c r="J27" s="234"/>
      <c r="K27" s="234"/>
      <c r="L27" s="234"/>
      <c r="M27" s="234"/>
      <c r="N27" s="223"/>
      <c r="O27" s="223"/>
      <c r="P27" s="223"/>
      <c r="Q27" s="223"/>
      <c r="R27" s="223"/>
      <c r="S27" s="223"/>
      <c r="T27" s="224"/>
      <c r="U27" s="223"/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120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6" t="str">
        <f>C27</f>
        <v>-     připojení regulace na zásuvku 230V</v>
      </c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14"/>
      <c r="B28" s="221"/>
      <c r="C28" s="268" t="s">
        <v>255</v>
      </c>
      <c r="D28" s="225"/>
      <c r="E28" s="230"/>
      <c r="F28" s="235"/>
      <c r="G28" s="236"/>
      <c r="H28" s="234"/>
      <c r="I28" s="234"/>
      <c r="J28" s="234"/>
      <c r="K28" s="234"/>
      <c r="L28" s="234"/>
      <c r="M28" s="234"/>
      <c r="N28" s="223"/>
      <c r="O28" s="223"/>
      <c r="P28" s="223"/>
      <c r="Q28" s="223"/>
      <c r="R28" s="223"/>
      <c r="S28" s="223"/>
      <c r="T28" s="224"/>
      <c r="U28" s="223"/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120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6" t="str">
        <f>C28</f>
        <v>-     připojení venkovního čidla</v>
      </c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/>
      <c r="B29" s="221"/>
      <c r="C29" s="268" t="s">
        <v>145</v>
      </c>
      <c r="D29" s="225"/>
      <c r="E29" s="230"/>
      <c r="F29" s="235"/>
      <c r="G29" s="236"/>
      <c r="H29" s="234"/>
      <c r="I29" s="234"/>
      <c r="J29" s="234"/>
      <c r="K29" s="234"/>
      <c r="L29" s="234"/>
      <c r="M29" s="234"/>
      <c r="N29" s="223"/>
      <c r="O29" s="223"/>
      <c r="P29" s="223"/>
      <c r="Q29" s="223"/>
      <c r="R29" s="223"/>
      <c r="S29" s="223"/>
      <c r="T29" s="224"/>
      <c r="U29" s="223"/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120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6" t="str">
        <f>C29</f>
        <v>-    teplotní čidlo ohřívače TV – kabel od čidla TV ohřívače do nadřazené regulace-x</v>
      </c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/>
      <c r="B30" s="221"/>
      <c r="C30" s="268" t="s">
        <v>146</v>
      </c>
      <c r="D30" s="225"/>
      <c r="E30" s="230"/>
      <c r="F30" s="235"/>
      <c r="G30" s="236"/>
      <c r="H30" s="234"/>
      <c r="I30" s="234"/>
      <c r="J30" s="234"/>
      <c r="K30" s="234"/>
      <c r="L30" s="234"/>
      <c r="M30" s="234"/>
      <c r="N30" s="223"/>
      <c r="O30" s="223"/>
      <c r="P30" s="223"/>
      <c r="Q30" s="223"/>
      <c r="R30" s="223"/>
      <c r="S30" s="223"/>
      <c r="T30" s="224"/>
      <c r="U30" s="223"/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120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6" t="str">
        <f>C30</f>
        <v>-    zprovoznění regulace a zaškolení obsluhy</v>
      </c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14">
        <v>13</v>
      </c>
      <c r="B31" s="221" t="s">
        <v>147</v>
      </c>
      <c r="C31" s="267" t="s">
        <v>148</v>
      </c>
      <c r="D31" s="223" t="s">
        <v>131</v>
      </c>
      <c r="E31" s="229">
        <v>1</v>
      </c>
      <c r="F31" s="233">
        <f>H31+J31</f>
        <v>0</v>
      </c>
      <c r="G31" s="234">
        <f>ROUND(E31*F31,2)</f>
        <v>0</v>
      </c>
      <c r="H31" s="234"/>
      <c r="I31" s="234">
        <f>ROUND(E31*H31,2)</f>
        <v>0</v>
      </c>
      <c r="J31" s="234"/>
      <c r="K31" s="234">
        <f>ROUND(E31*J31,2)</f>
        <v>0</v>
      </c>
      <c r="L31" s="234">
        <v>21</v>
      </c>
      <c r="M31" s="234">
        <f>G31*(1+L31/100)</f>
        <v>0</v>
      </c>
      <c r="N31" s="223">
        <v>0</v>
      </c>
      <c r="O31" s="223">
        <f>ROUND(E31*N31,5)</f>
        <v>0</v>
      </c>
      <c r="P31" s="223">
        <v>0</v>
      </c>
      <c r="Q31" s="223">
        <f>ROUND(E31*P31,5)</f>
        <v>0</v>
      </c>
      <c r="R31" s="223"/>
      <c r="S31" s="223"/>
      <c r="T31" s="224">
        <v>0</v>
      </c>
      <c r="U31" s="223">
        <f>ROUND(E31*T31,2)</f>
        <v>0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132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14">
        <v>14</v>
      </c>
      <c r="B32" s="221" t="s">
        <v>149</v>
      </c>
      <c r="C32" s="267" t="s">
        <v>150</v>
      </c>
      <c r="D32" s="223" t="s">
        <v>114</v>
      </c>
      <c r="E32" s="229">
        <v>1</v>
      </c>
      <c r="F32" s="233">
        <f>H32+J32</f>
        <v>0</v>
      </c>
      <c r="G32" s="234">
        <f>ROUND(E32*F32,2)</f>
        <v>0</v>
      </c>
      <c r="H32" s="234"/>
      <c r="I32" s="234">
        <f>ROUND(E32*H32,2)</f>
        <v>0</v>
      </c>
      <c r="J32" s="234"/>
      <c r="K32" s="234">
        <f>ROUND(E32*J32,2)</f>
        <v>0</v>
      </c>
      <c r="L32" s="234">
        <v>21</v>
      </c>
      <c r="M32" s="234">
        <f>G32*(1+L32/100)</f>
        <v>0</v>
      </c>
      <c r="N32" s="223">
        <v>0</v>
      </c>
      <c r="O32" s="223">
        <f>ROUND(E32*N32,5)</f>
        <v>0</v>
      </c>
      <c r="P32" s="223">
        <v>0</v>
      </c>
      <c r="Q32" s="223">
        <f>ROUND(E32*P32,5)</f>
        <v>0</v>
      </c>
      <c r="R32" s="223"/>
      <c r="S32" s="223"/>
      <c r="T32" s="224">
        <v>0</v>
      </c>
      <c r="U32" s="223">
        <f>ROUND(E32*T32,2)</f>
        <v>0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115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14">
        <v>15</v>
      </c>
      <c r="B33" s="221" t="s">
        <v>151</v>
      </c>
      <c r="C33" s="267" t="s">
        <v>152</v>
      </c>
      <c r="D33" s="223" t="s">
        <v>114</v>
      </c>
      <c r="E33" s="229">
        <v>1</v>
      </c>
      <c r="F33" s="233">
        <f>H33+J33</f>
        <v>0</v>
      </c>
      <c r="G33" s="234">
        <f>ROUND(E33*F33,2)</f>
        <v>0</v>
      </c>
      <c r="H33" s="234"/>
      <c r="I33" s="234">
        <f>ROUND(E33*H33,2)</f>
        <v>0</v>
      </c>
      <c r="J33" s="234"/>
      <c r="K33" s="234">
        <f>ROUND(E33*J33,2)</f>
        <v>0</v>
      </c>
      <c r="L33" s="234">
        <v>21</v>
      </c>
      <c r="M33" s="234">
        <f>G33*(1+L33/100)</f>
        <v>0</v>
      </c>
      <c r="N33" s="223">
        <v>0</v>
      </c>
      <c r="O33" s="223">
        <f>ROUND(E33*N33,5)</f>
        <v>0</v>
      </c>
      <c r="P33" s="223">
        <v>0</v>
      </c>
      <c r="Q33" s="223">
        <f>ROUND(E33*P33,5)</f>
        <v>0</v>
      </c>
      <c r="R33" s="223"/>
      <c r="S33" s="223"/>
      <c r="T33" s="224">
        <v>0</v>
      </c>
      <c r="U33" s="223">
        <f>ROUND(E33*T33,2)</f>
        <v>0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115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14"/>
      <c r="B34" s="221"/>
      <c r="C34" s="268" t="s">
        <v>153</v>
      </c>
      <c r="D34" s="225"/>
      <c r="E34" s="230"/>
      <c r="F34" s="235"/>
      <c r="G34" s="236"/>
      <c r="H34" s="234"/>
      <c r="I34" s="234"/>
      <c r="J34" s="234"/>
      <c r="K34" s="234"/>
      <c r="L34" s="234"/>
      <c r="M34" s="234"/>
      <c r="N34" s="223"/>
      <c r="O34" s="223"/>
      <c r="P34" s="223"/>
      <c r="Q34" s="223"/>
      <c r="R34" s="223"/>
      <c r="S34" s="223"/>
      <c r="T34" s="224"/>
      <c r="U34" s="223"/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120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6" t="str">
        <f>C34</f>
        <v>Sada pro odkouření 80/125mm včetně typové hlavice nad střechou</v>
      </c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14"/>
      <c r="B35" s="221"/>
      <c r="C35" s="268" t="s">
        <v>154</v>
      </c>
      <c r="D35" s="225"/>
      <c r="E35" s="230"/>
      <c r="F35" s="235"/>
      <c r="G35" s="236"/>
      <c r="H35" s="234"/>
      <c r="I35" s="234"/>
      <c r="J35" s="234"/>
      <c r="K35" s="234"/>
      <c r="L35" s="234"/>
      <c r="M35" s="234"/>
      <c r="N35" s="223"/>
      <c r="O35" s="223"/>
      <c r="P35" s="223"/>
      <c r="Q35" s="223"/>
      <c r="R35" s="223"/>
      <c r="S35" s="223"/>
      <c r="T35" s="224"/>
      <c r="U35" s="223"/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120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6" t="str">
        <f>C35</f>
        <v>celková délka potrubí odtahu 2,4m</v>
      </c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/>
      <c r="B36" s="221"/>
      <c r="C36" s="268" t="s">
        <v>155</v>
      </c>
      <c r="D36" s="225"/>
      <c r="E36" s="230"/>
      <c r="F36" s="235"/>
      <c r="G36" s="236"/>
      <c r="H36" s="234"/>
      <c r="I36" s="234"/>
      <c r="J36" s="234"/>
      <c r="K36" s="234"/>
      <c r="L36" s="234"/>
      <c r="M36" s="234"/>
      <c r="N36" s="223"/>
      <c r="O36" s="223"/>
      <c r="P36" s="223"/>
      <c r="Q36" s="223"/>
      <c r="R36" s="223"/>
      <c r="S36" s="223"/>
      <c r="T36" s="224"/>
      <c r="U36" s="223"/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120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6" t="str">
        <f>C36</f>
        <v>včetně kusu s kontrolní otvorem</v>
      </c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>
        <v>16</v>
      </c>
      <c r="B37" s="221" t="s">
        <v>156</v>
      </c>
      <c r="C37" s="267" t="s">
        <v>157</v>
      </c>
      <c r="D37" s="223" t="s">
        <v>128</v>
      </c>
      <c r="E37" s="229">
        <v>0.1</v>
      </c>
      <c r="F37" s="233">
        <f>H37+J37</f>
        <v>0</v>
      </c>
      <c r="G37" s="234">
        <f>ROUND(E37*F37,2)</f>
        <v>0</v>
      </c>
      <c r="H37" s="234"/>
      <c r="I37" s="234">
        <f>ROUND(E37*H37,2)</f>
        <v>0</v>
      </c>
      <c r="J37" s="234"/>
      <c r="K37" s="234">
        <f>ROUND(E37*J37,2)</f>
        <v>0</v>
      </c>
      <c r="L37" s="234">
        <v>21</v>
      </c>
      <c r="M37" s="234">
        <f>G37*(1+L37/100)</f>
        <v>0</v>
      </c>
      <c r="N37" s="223">
        <v>0</v>
      </c>
      <c r="O37" s="223">
        <f>ROUND(E37*N37,5)</f>
        <v>0</v>
      </c>
      <c r="P37" s="223">
        <v>0</v>
      </c>
      <c r="Q37" s="223">
        <f>ROUND(E37*P37,5)</f>
        <v>0</v>
      </c>
      <c r="R37" s="223"/>
      <c r="S37" s="223"/>
      <c r="T37" s="224">
        <v>10.58</v>
      </c>
      <c r="U37" s="223">
        <f>ROUND(E37*T37,2)</f>
        <v>1.06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115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x14ac:dyDescent="0.2">
      <c r="A38" s="215" t="s">
        <v>110</v>
      </c>
      <c r="B38" s="222" t="s">
        <v>71</v>
      </c>
      <c r="C38" s="269" t="s">
        <v>72</v>
      </c>
      <c r="D38" s="226"/>
      <c r="E38" s="231"/>
      <c r="F38" s="237"/>
      <c r="G38" s="237">
        <f>SUMIF(AE39:AE41,"&lt;&gt;NOR",G39:G41)</f>
        <v>0</v>
      </c>
      <c r="H38" s="237"/>
      <c r="I38" s="237">
        <f>SUM(I39:I41)</f>
        <v>0</v>
      </c>
      <c r="J38" s="237"/>
      <c r="K38" s="237">
        <f>SUM(K39:K41)</f>
        <v>0</v>
      </c>
      <c r="L38" s="237"/>
      <c r="M38" s="237">
        <f>SUM(M39:M41)</f>
        <v>0</v>
      </c>
      <c r="N38" s="226"/>
      <c r="O38" s="226">
        <f>SUM(O39:O41)</f>
        <v>8.7320000000000009E-2</v>
      </c>
      <c r="P38" s="226"/>
      <c r="Q38" s="226">
        <f>SUM(Q39:Q41)</f>
        <v>0</v>
      </c>
      <c r="R38" s="226"/>
      <c r="S38" s="226"/>
      <c r="T38" s="227"/>
      <c r="U38" s="226">
        <f>SUM(U39:U41)</f>
        <v>3.8600000000000003</v>
      </c>
      <c r="AE38" t="s">
        <v>111</v>
      </c>
    </row>
    <row r="39" spans="1:60" outlineLevel="1" x14ac:dyDescent="0.2">
      <c r="A39" s="214">
        <v>17</v>
      </c>
      <c r="B39" s="221" t="s">
        <v>158</v>
      </c>
      <c r="C39" s="267" t="s">
        <v>159</v>
      </c>
      <c r="D39" s="223" t="s">
        <v>131</v>
      </c>
      <c r="E39" s="229">
        <v>1</v>
      </c>
      <c r="F39" s="233">
        <f>H39+J39</f>
        <v>0</v>
      </c>
      <c r="G39" s="234">
        <f>ROUND(E39*F39,2)</f>
        <v>0</v>
      </c>
      <c r="H39" s="234"/>
      <c r="I39" s="234">
        <f>ROUND(E39*H39,2)</f>
        <v>0</v>
      </c>
      <c r="J39" s="234"/>
      <c r="K39" s="234">
        <f>ROUND(E39*J39,2)</f>
        <v>0</v>
      </c>
      <c r="L39" s="234">
        <v>21</v>
      </c>
      <c r="M39" s="234">
        <f>G39*(1+L39/100)</f>
        <v>0</v>
      </c>
      <c r="N39" s="223">
        <v>4.7320000000000001E-2</v>
      </c>
      <c r="O39" s="223">
        <f>ROUND(E39*N39,5)</f>
        <v>4.7320000000000001E-2</v>
      </c>
      <c r="P39" s="223">
        <v>0</v>
      </c>
      <c r="Q39" s="223">
        <f>ROUND(E39*P39,5)</f>
        <v>0</v>
      </c>
      <c r="R39" s="223"/>
      <c r="S39" s="223"/>
      <c r="T39" s="224">
        <v>3.6619999999999999</v>
      </c>
      <c r="U39" s="223">
        <f>ROUND(E39*T39,2)</f>
        <v>3.66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115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14">
        <v>18</v>
      </c>
      <c r="B40" s="221" t="s">
        <v>160</v>
      </c>
      <c r="C40" s="267" t="s">
        <v>161</v>
      </c>
      <c r="D40" s="223" t="s">
        <v>114</v>
      </c>
      <c r="E40" s="229">
        <v>1</v>
      </c>
      <c r="F40" s="233">
        <f>H40+J40</f>
        <v>0</v>
      </c>
      <c r="G40" s="234">
        <f>ROUND(E40*F40,2)</f>
        <v>0</v>
      </c>
      <c r="H40" s="234"/>
      <c r="I40" s="234">
        <f>ROUND(E40*H40,2)</f>
        <v>0</v>
      </c>
      <c r="J40" s="234"/>
      <c r="K40" s="234">
        <f>ROUND(E40*J40,2)</f>
        <v>0</v>
      </c>
      <c r="L40" s="234">
        <v>21</v>
      </c>
      <c r="M40" s="234">
        <f>G40*(1+L40/100)</f>
        <v>0</v>
      </c>
      <c r="N40" s="223">
        <v>0.04</v>
      </c>
      <c r="O40" s="223">
        <f>ROUND(E40*N40,5)</f>
        <v>0.04</v>
      </c>
      <c r="P40" s="223">
        <v>0</v>
      </c>
      <c r="Q40" s="223">
        <f>ROUND(E40*P40,5)</f>
        <v>0</v>
      </c>
      <c r="R40" s="223"/>
      <c r="S40" s="223"/>
      <c r="T40" s="224">
        <v>0</v>
      </c>
      <c r="U40" s="223">
        <f>ROUND(E40*T40,2)</f>
        <v>0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115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14">
        <v>19</v>
      </c>
      <c r="B41" s="221" t="s">
        <v>162</v>
      </c>
      <c r="C41" s="267" t="s">
        <v>163</v>
      </c>
      <c r="D41" s="223" t="s">
        <v>128</v>
      </c>
      <c r="E41" s="229">
        <v>0.05</v>
      </c>
      <c r="F41" s="233">
        <f>H41+J41</f>
        <v>0</v>
      </c>
      <c r="G41" s="234">
        <f>ROUND(E41*F41,2)</f>
        <v>0</v>
      </c>
      <c r="H41" s="234"/>
      <c r="I41" s="234">
        <f>ROUND(E41*H41,2)</f>
        <v>0</v>
      </c>
      <c r="J41" s="234"/>
      <c r="K41" s="234">
        <f>ROUND(E41*J41,2)</f>
        <v>0</v>
      </c>
      <c r="L41" s="234">
        <v>21</v>
      </c>
      <c r="M41" s="234">
        <f>G41*(1+L41/100)</f>
        <v>0</v>
      </c>
      <c r="N41" s="223">
        <v>0</v>
      </c>
      <c r="O41" s="223">
        <f>ROUND(E41*N41,5)</f>
        <v>0</v>
      </c>
      <c r="P41" s="223">
        <v>0</v>
      </c>
      <c r="Q41" s="223">
        <f>ROUND(E41*P41,5)</f>
        <v>0</v>
      </c>
      <c r="R41" s="223"/>
      <c r="S41" s="223"/>
      <c r="T41" s="224">
        <v>4.04</v>
      </c>
      <c r="U41" s="223">
        <f>ROUND(E41*T41,2)</f>
        <v>0.2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115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15" t="s">
        <v>110</v>
      </c>
      <c r="B42" s="222" t="s">
        <v>73</v>
      </c>
      <c r="C42" s="269" t="s">
        <v>74</v>
      </c>
      <c r="D42" s="226"/>
      <c r="E42" s="231"/>
      <c r="F42" s="237"/>
      <c r="G42" s="237">
        <f>SUMIF(AE43:AE58,"&lt;&gt;NOR",G43:G58)</f>
        <v>0</v>
      </c>
      <c r="H42" s="237"/>
      <c r="I42" s="237">
        <f>SUM(I43:I58)</f>
        <v>0</v>
      </c>
      <c r="J42" s="237"/>
      <c r="K42" s="237">
        <f>SUM(K43:K58)</f>
        <v>0</v>
      </c>
      <c r="L42" s="237"/>
      <c r="M42" s="237">
        <f>SUM(M43:M58)</f>
        <v>0</v>
      </c>
      <c r="N42" s="226"/>
      <c r="O42" s="226">
        <f>SUM(O43:O58)</f>
        <v>0.12956000000000001</v>
      </c>
      <c r="P42" s="226"/>
      <c r="Q42" s="226">
        <f>SUM(Q43:Q58)</f>
        <v>0</v>
      </c>
      <c r="R42" s="226"/>
      <c r="S42" s="226"/>
      <c r="T42" s="227"/>
      <c r="U42" s="226">
        <f>SUM(U43:U58)</f>
        <v>45.41</v>
      </c>
      <c r="AE42" t="s">
        <v>111</v>
      </c>
    </row>
    <row r="43" spans="1:60" outlineLevel="1" x14ac:dyDescent="0.2">
      <c r="A43" s="214">
        <v>20</v>
      </c>
      <c r="B43" s="221" t="s">
        <v>164</v>
      </c>
      <c r="C43" s="267" t="s">
        <v>165</v>
      </c>
      <c r="D43" s="223" t="s">
        <v>118</v>
      </c>
      <c r="E43" s="229">
        <v>35</v>
      </c>
      <c r="F43" s="233">
        <f>H43+J43</f>
        <v>0</v>
      </c>
      <c r="G43" s="234">
        <f>ROUND(E43*F43,2)</f>
        <v>0</v>
      </c>
      <c r="H43" s="234"/>
      <c r="I43" s="234">
        <f>ROUND(E43*H43,2)</f>
        <v>0</v>
      </c>
      <c r="J43" s="234"/>
      <c r="K43" s="234">
        <f>ROUND(E43*J43,2)</f>
        <v>0</v>
      </c>
      <c r="L43" s="234">
        <v>21</v>
      </c>
      <c r="M43" s="234">
        <f>G43*(1+L43/100)</f>
        <v>0</v>
      </c>
      <c r="N43" s="223">
        <v>7.6000000000000004E-4</v>
      </c>
      <c r="O43" s="223">
        <f>ROUND(E43*N43,5)</f>
        <v>2.6599999999999999E-2</v>
      </c>
      <c r="P43" s="223">
        <v>0</v>
      </c>
      <c r="Q43" s="223">
        <f>ROUND(E43*P43,5)</f>
        <v>0</v>
      </c>
      <c r="R43" s="223"/>
      <c r="S43" s="223"/>
      <c r="T43" s="224">
        <v>0.29737999999999998</v>
      </c>
      <c r="U43" s="223">
        <f>ROUND(E43*T43,2)</f>
        <v>10.41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115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14">
        <v>21</v>
      </c>
      <c r="B44" s="221" t="s">
        <v>166</v>
      </c>
      <c r="C44" s="267" t="s">
        <v>167</v>
      </c>
      <c r="D44" s="223" t="s">
        <v>118</v>
      </c>
      <c r="E44" s="229">
        <v>10</v>
      </c>
      <c r="F44" s="233">
        <f>H44+J44</f>
        <v>0</v>
      </c>
      <c r="G44" s="234">
        <f>ROUND(E44*F44,2)</f>
        <v>0</v>
      </c>
      <c r="H44" s="234"/>
      <c r="I44" s="234">
        <f>ROUND(E44*H44,2)</f>
        <v>0</v>
      </c>
      <c r="J44" s="234"/>
      <c r="K44" s="234">
        <f>ROUND(E44*J44,2)</f>
        <v>0</v>
      </c>
      <c r="L44" s="234">
        <v>21</v>
      </c>
      <c r="M44" s="234">
        <f>G44*(1+L44/100)</f>
        <v>0</v>
      </c>
      <c r="N44" s="223">
        <v>1.01E-3</v>
      </c>
      <c r="O44" s="223">
        <f>ROUND(E44*N44,5)</f>
        <v>1.01E-2</v>
      </c>
      <c r="P44" s="223">
        <v>0</v>
      </c>
      <c r="Q44" s="223">
        <f>ROUND(E44*P44,5)</f>
        <v>0</v>
      </c>
      <c r="R44" s="223"/>
      <c r="S44" s="223"/>
      <c r="T44" s="224">
        <v>0.31738</v>
      </c>
      <c r="U44" s="223">
        <f>ROUND(E44*T44,2)</f>
        <v>3.17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115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>
        <v>22</v>
      </c>
      <c r="B45" s="221" t="s">
        <v>168</v>
      </c>
      <c r="C45" s="267" t="s">
        <v>169</v>
      </c>
      <c r="D45" s="223" t="s">
        <v>118</v>
      </c>
      <c r="E45" s="229">
        <v>8</v>
      </c>
      <c r="F45" s="233">
        <f>H45+J45</f>
        <v>0</v>
      </c>
      <c r="G45" s="234">
        <f>ROUND(E45*F45,2)</f>
        <v>0</v>
      </c>
      <c r="H45" s="234"/>
      <c r="I45" s="234">
        <f>ROUND(E45*H45,2)</f>
        <v>0</v>
      </c>
      <c r="J45" s="234"/>
      <c r="K45" s="234">
        <f>ROUND(E45*J45,2)</f>
        <v>0</v>
      </c>
      <c r="L45" s="234">
        <v>21</v>
      </c>
      <c r="M45" s="234">
        <f>G45*(1+L45/100)</f>
        <v>0</v>
      </c>
      <c r="N45" s="223">
        <v>1.6000000000000001E-3</v>
      </c>
      <c r="O45" s="223">
        <f>ROUND(E45*N45,5)</f>
        <v>1.2800000000000001E-2</v>
      </c>
      <c r="P45" s="223">
        <v>0</v>
      </c>
      <c r="Q45" s="223">
        <f>ROUND(E45*P45,5)</f>
        <v>0</v>
      </c>
      <c r="R45" s="223"/>
      <c r="S45" s="223"/>
      <c r="T45" s="224">
        <v>0.33332000000000001</v>
      </c>
      <c r="U45" s="223">
        <f>ROUND(E45*T45,2)</f>
        <v>2.67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115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14">
        <v>23</v>
      </c>
      <c r="B46" s="221" t="s">
        <v>170</v>
      </c>
      <c r="C46" s="267" t="s">
        <v>171</v>
      </c>
      <c r="D46" s="223" t="s">
        <v>0</v>
      </c>
      <c r="E46" s="229">
        <v>29067.5</v>
      </c>
      <c r="F46" s="233">
        <f>H46+J46</f>
        <v>0</v>
      </c>
      <c r="G46" s="234">
        <f>ROUND(E46*F46,2)</f>
        <v>0</v>
      </c>
      <c r="H46" s="234"/>
      <c r="I46" s="234">
        <f>ROUND(E46*H46,2)</f>
        <v>0</v>
      </c>
      <c r="J46" s="234"/>
      <c r="K46" s="234">
        <f>ROUND(E46*J46,2)</f>
        <v>0</v>
      </c>
      <c r="L46" s="234">
        <v>21</v>
      </c>
      <c r="M46" s="234">
        <f>G46*(1+L46/100)</f>
        <v>0</v>
      </c>
      <c r="N46" s="223">
        <v>0</v>
      </c>
      <c r="O46" s="223">
        <f>ROUND(E46*N46,5)</f>
        <v>0</v>
      </c>
      <c r="P46" s="223">
        <v>0</v>
      </c>
      <c r="Q46" s="223">
        <f>ROUND(E46*P46,5)</f>
        <v>0</v>
      </c>
      <c r="R46" s="223"/>
      <c r="S46" s="223"/>
      <c r="T46" s="224">
        <v>0</v>
      </c>
      <c r="U46" s="223">
        <f>ROUND(E46*T46,2)</f>
        <v>0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115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14"/>
      <c r="B47" s="221"/>
      <c r="C47" s="268" t="s">
        <v>256</v>
      </c>
      <c r="D47" s="225"/>
      <c r="E47" s="230"/>
      <c r="F47" s="235"/>
      <c r="G47" s="236"/>
      <c r="H47" s="234"/>
      <c r="I47" s="234"/>
      <c r="J47" s="234"/>
      <c r="K47" s="234"/>
      <c r="L47" s="234"/>
      <c r="M47" s="234"/>
      <c r="N47" s="223"/>
      <c r="O47" s="223"/>
      <c r="P47" s="223"/>
      <c r="Q47" s="223"/>
      <c r="R47" s="223"/>
      <c r="S47" s="223"/>
      <c r="T47" s="224"/>
      <c r="U47" s="223"/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120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6" t="str">
        <f>C47</f>
        <v>orientační počty kolen:</v>
      </c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14"/>
      <c r="B48" s="221"/>
      <c r="C48" s="268" t="s">
        <v>257</v>
      </c>
      <c r="D48" s="225"/>
      <c r="E48" s="230"/>
      <c r="F48" s="235"/>
      <c r="G48" s="236"/>
      <c r="H48" s="234"/>
      <c r="I48" s="234"/>
      <c r="J48" s="234"/>
      <c r="K48" s="234"/>
      <c r="L48" s="234"/>
      <c r="M48" s="234"/>
      <c r="N48" s="223"/>
      <c r="O48" s="223"/>
      <c r="P48" s="223"/>
      <c r="Q48" s="223"/>
      <c r="R48" s="223"/>
      <c r="S48" s="223"/>
      <c r="T48" s="224"/>
      <c r="U48" s="223"/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120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6" t="str">
        <f>C48</f>
        <v>15-12</v>
      </c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/>
      <c r="B49" s="221"/>
      <c r="C49" s="268" t="s">
        <v>258</v>
      </c>
      <c r="D49" s="225"/>
      <c r="E49" s="230"/>
      <c r="F49" s="235"/>
      <c r="G49" s="236"/>
      <c r="H49" s="234"/>
      <c r="I49" s="234"/>
      <c r="J49" s="234"/>
      <c r="K49" s="234"/>
      <c r="L49" s="234"/>
      <c r="M49" s="234"/>
      <c r="N49" s="223"/>
      <c r="O49" s="223"/>
      <c r="P49" s="223"/>
      <c r="Q49" s="223"/>
      <c r="R49" s="223"/>
      <c r="S49" s="223"/>
      <c r="T49" s="224"/>
      <c r="U49" s="223"/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120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6" t="str">
        <f>C49</f>
        <v>22-6</v>
      </c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14"/>
      <c r="B50" s="221"/>
      <c r="C50" s="268" t="s">
        <v>259</v>
      </c>
      <c r="D50" s="225"/>
      <c r="E50" s="230"/>
      <c r="F50" s="235"/>
      <c r="G50" s="236"/>
      <c r="H50" s="234"/>
      <c r="I50" s="234"/>
      <c r="J50" s="234"/>
      <c r="K50" s="234"/>
      <c r="L50" s="234"/>
      <c r="M50" s="234"/>
      <c r="N50" s="223"/>
      <c r="O50" s="223"/>
      <c r="P50" s="223"/>
      <c r="Q50" s="223"/>
      <c r="R50" s="223"/>
      <c r="S50" s="223"/>
      <c r="T50" s="224"/>
      <c r="U50" s="223"/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120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6" t="str">
        <f>C50</f>
        <v>28-6</v>
      </c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/>
      <c r="B51" s="221"/>
      <c r="C51" s="270" t="s">
        <v>172</v>
      </c>
      <c r="D51" s="228"/>
      <c r="E51" s="232"/>
      <c r="F51" s="238"/>
      <c r="G51" s="238"/>
      <c r="H51" s="234"/>
      <c r="I51" s="234"/>
      <c r="J51" s="234"/>
      <c r="K51" s="234"/>
      <c r="L51" s="234"/>
      <c r="M51" s="234"/>
      <c r="N51" s="223"/>
      <c r="O51" s="223"/>
      <c r="P51" s="223"/>
      <c r="Q51" s="223"/>
      <c r="R51" s="223"/>
      <c r="S51" s="223"/>
      <c r="T51" s="224"/>
      <c r="U51" s="223"/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120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/>
      <c r="B52" s="221"/>
      <c r="C52" s="268" t="s">
        <v>260</v>
      </c>
      <c r="D52" s="225"/>
      <c r="E52" s="230"/>
      <c r="F52" s="235"/>
      <c r="G52" s="236"/>
      <c r="H52" s="234"/>
      <c r="I52" s="234"/>
      <c r="J52" s="234"/>
      <c r="K52" s="234"/>
      <c r="L52" s="234"/>
      <c r="M52" s="234"/>
      <c r="N52" s="223"/>
      <c r="O52" s="223"/>
      <c r="P52" s="223"/>
      <c r="Q52" s="223"/>
      <c r="R52" s="223"/>
      <c r="S52" s="223"/>
      <c r="T52" s="224"/>
      <c r="U52" s="223"/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120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6" t="str">
        <f>C52</f>
        <v>orientační počty Tkusů(uvadena nejvetší dimenze):</v>
      </c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14"/>
      <c r="B53" s="221"/>
      <c r="C53" s="268" t="s">
        <v>173</v>
      </c>
      <c r="D53" s="225"/>
      <c r="E53" s="230"/>
      <c r="F53" s="235"/>
      <c r="G53" s="236"/>
      <c r="H53" s="234"/>
      <c r="I53" s="234"/>
      <c r="J53" s="234"/>
      <c r="K53" s="234"/>
      <c r="L53" s="234"/>
      <c r="M53" s="234"/>
      <c r="N53" s="223"/>
      <c r="O53" s="223"/>
      <c r="P53" s="223"/>
      <c r="Q53" s="223"/>
      <c r="R53" s="223"/>
      <c r="S53" s="223"/>
      <c r="T53" s="224"/>
      <c r="U53" s="223"/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120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6" t="str">
        <f>C53</f>
        <v>28-4</v>
      </c>
      <c r="BB53" s="213"/>
      <c r="BC53" s="213"/>
      <c r="BD53" s="213"/>
      <c r="BE53" s="213"/>
      <c r="BF53" s="213"/>
      <c r="BG53" s="213"/>
      <c r="BH53" s="213"/>
    </row>
    <row r="54" spans="1:60" ht="22.5" outlineLevel="1" x14ac:dyDescent="0.2">
      <c r="A54" s="214">
        <v>24</v>
      </c>
      <c r="B54" s="221" t="s">
        <v>174</v>
      </c>
      <c r="C54" s="267" t="s">
        <v>175</v>
      </c>
      <c r="D54" s="223" t="s">
        <v>118</v>
      </c>
      <c r="E54" s="229">
        <v>180</v>
      </c>
      <c r="F54" s="233">
        <f>H54+J54</f>
        <v>0</v>
      </c>
      <c r="G54" s="234">
        <f>ROUND(E54*F54,2)</f>
        <v>0</v>
      </c>
      <c r="H54" s="234"/>
      <c r="I54" s="234">
        <f>ROUND(E54*H54,2)</f>
        <v>0</v>
      </c>
      <c r="J54" s="234"/>
      <c r="K54" s="234">
        <f>ROUND(E54*J54,2)</f>
        <v>0</v>
      </c>
      <c r="L54" s="234">
        <v>21</v>
      </c>
      <c r="M54" s="234">
        <f>G54*(1+L54/100)</f>
        <v>0</v>
      </c>
      <c r="N54" s="223">
        <v>4.0999999999999999E-4</v>
      </c>
      <c r="O54" s="223">
        <f>ROUND(E54*N54,5)</f>
        <v>7.3800000000000004E-2</v>
      </c>
      <c r="P54" s="223">
        <v>0</v>
      </c>
      <c r="Q54" s="223">
        <f>ROUND(E54*P54,5)</f>
        <v>0</v>
      </c>
      <c r="R54" s="223"/>
      <c r="S54" s="223"/>
      <c r="T54" s="224">
        <v>0.123</v>
      </c>
      <c r="U54" s="223">
        <f>ROUND(E54*T54,2)</f>
        <v>22.14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115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14">
        <v>25</v>
      </c>
      <c r="B55" s="221" t="s">
        <v>176</v>
      </c>
      <c r="C55" s="267" t="s">
        <v>177</v>
      </c>
      <c r="D55" s="223" t="s">
        <v>118</v>
      </c>
      <c r="E55" s="229">
        <v>235</v>
      </c>
      <c r="F55" s="233">
        <f>H55+J55</f>
        <v>0</v>
      </c>
      <c r="G55" s="234">
        <f>ROUND(E55*F55,2)</f>
        <v>0</v>
      </c>
      <c r="H55" s="234"/>
      <c r="I55" s="234">
        <f>ROUND(E55*H55,2)</f>
        <v>0</v>
      </c>
      <c r="J55" s="234"/>
      <c r="K55" s="234">
        <f>ROUND(E55*J55,2)</f>
        <v>0</v>
      </c>
      <c r="L55" s="234">
        <v>21</v>
      </c>
      <c r="M55" s="234">
        <f>G55*(1+L55/100)</f>
        <v>0</v>
      </c>
      <c r="N55" s="223">
        <v>0</v>
      </c>
      <c r="O55" s="223">
        <f>ROUND(E55*N55,5)</f>
        <v>0</v>
      </c>
      <c r="P55" s="223">
        <v>0</v>
      </c>
      <c r="Q55" s="223">
        <f>ROUND(E55*P55,5)</f>
        <v>0</v>
      </c>
      <c r="R55" s="223"/>
      <c r="S55" s="223"/>
      <c r="T55" s="224">
        <v>2.1499999999999998E-2</v>
      </c>
      <c r="U55" s="223">
        <f>ROUND(E55*T55,2)</f>
        <v>5.05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115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14">
        <v>26</v>
      </c>
      <c r="B56" s="221" t="s">
        <v>178</v>
      </c>
      <c r="C56" s="267" t="s">
        <v>179</v>
      </c>
      <c r="D56" s="223" t="s">
        <v>180</v>
      </c>
      <c r="E56" s="229">
        <v>2</v>
      </c>
      <c r="F56" s="233">
        <f>H56+J56</f>
        <v>0</v>
      </c>
      <c r="G56" s="234">
        <f>ROUND(E56*F56,2)</f>
        <v>0</v>
      </c>
      <c r="H56" s="234"/>
      <c r="I56" s="234">
        <f>ROUND(E56*H56,2)</f>
        <v>0</v>
      </c>
      <c r="J56" s="234"/>
      <c r="K56" s="234">
        <f>ROUND(E56*J56,2)</f>
        <v>0</v>
      </c>
      <c r="L56" s="234">
        <v>21</v>
      </c>
      <c r="M56" s="234">
        <f>G56*(1+L56/100)</f>
        <v>0</v>
      </c>
      <c r="N56" s="223">
        <v>1.25E-3</v>
      </c>
      <c r="O56" s="223">
        <f>ROUND(E56*N56,5)</f>
        <v>2.5000000000000001E-3</v>
      </c>
      <c r="P56" s="223">
        <v>0</v>
      </c>
      <c r="Q56" s="223">
        <f>ROUND(E56*P56,5)</f>
        <v>0</v>
      </c>
      <c r="R56" s="223"/>
      <c r="S56" s="223"/>
      <c r="T56" s="224">
        <v>0.29899999999999999</v>
      </c>
      <c r="U56" s="223">
        <f>ROUND(E56*T56,2)</f>
        <v>0.6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115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14">
        <v>27</v>
      </c>
      <c r="B57" s="221" t="s">
        <v>181</v>
      </c>
      <c r="C57" s="267" t="s">
        <v>182</v>
      </c>
      <c r="D57" s="223" t="s">
        <v>180</v>
      </c>
      <c r="E57" s="229">
        <v>2</v>
      </c>
      <c r="F57" s="233">
        <f>H57+J57</f>
        <v>0</v>
      </c>
      <c r="G57" s="234">
        <f>ROUND(E57*F57,2)</f>
        <v>0</v>
      </c>
      <c r="H57" s="234"/>
      <c r="I57" s="234">
        <f>ROUND(E57*H57,2)</f>
        <v>0</v>
      </c>
      <c r="J57" s="234"/>
      <c r="K57" s="234">
        <f>ROUND(E57*J57,2)</f>
        <v>0</v>
      </c>
      <c r="L57" s="234">
        <v>21</v>
      </c>
      <c r="M57" s="234">
        <f>G57*(1+L57/100)</f>
        <v>0</v>
      </c>
      <c r="N57" s="223">
        <v>1.8799999999999999E-3</v>
      </c>
      <c r="O57" s="223">
        <f>ROUND(E57*N57,5)</f>
        <v>3.7599999999999999E-3</v>
      </c>
      <c r="P57" s="223">
        <v>0</v>
      </c>
      <c r="Q57" s="223">
        <f>ROUND(E57*P57,5)</f>
        <v>0</v>
      </c>
      <c r="R57" s="223"/>
      <c r="S57" s="223"/>
      <c r="T57" s="224">
        <v>0.33</v>
      </c>
      <c r="U57" s="223">
        <f>ROUND(E57*T57,2)</f>
        <v>0.66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115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14">
        <v>28</v>
      </c>
      <c r="B58" s="221" t="s">
        <v>183</v>
      </c>
      <c r="C58" s="267" t="s">
        <v>184</v>
      </c>
      <c r="D58" s="223" t="s">
        <v>128</v>
      </c>
      <c r="E58" s="229">
        <v>0.2</v>
      </c>
      <c r="F58" s="233">
        <f>H58+J58</f>
        <v>0</v>
      </c>
      <c r="G58" s="234">
        <f>ROUND(E58*F58,2)</f>
        <v>0</v>
      </c>
      <c r="H58" s="234"/>
      <c r="I58" s="234">
        <f>ROUND(E58*H58,2)</f>
        <v>0</v>
      </c>
      <c r="J58" s="234"/>
      <c r="K58" s="234">
        <f>ROUND(E58*J58,2)</f>
        <v>0</v>
      </c>
      <c r="L58" s="234">
        <v>21</v>
      </c>
      <c r="M58" s="234">
        <f>G58*(1+L58/100)</f>
        <v>0</v>
      </c>
      <c r="N58" s="223">
        <v>0</v>
      </c>
      <c r="O58" s="223">
        <f>ROUND(E58*N58,5)</f>
        <v>0</v>
      </c>
      <c r="P58" s="223">
        <v>0</v>
      </c>
      <c r="Q58" s="223">
        <f>ROUND(E58*P58,5)</f>
        <v>0</v>
      </c>
      <c r="R58" s="223"/>
      <c r="S58" s="223"/>
      <c r="T58" s="224">
        <v>3.56</v>
      </c>
      <c r="U58" s="223">
        <f>ROUND(E58*T58,2)</f>
        <v>0.71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115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x14ac:dyDescent="0.2">
      <c r="A59" s="215" t="s">
        <v>110</v>
      </c>
      <c r="B59" s="222" t="s">
        <v>75</v>
      </c>
      <c r="C59" s="269" t="s">
        <v>76</v>
      </c>
      <c r="D59" s="226"/>
      <c r="E59" s="231"/>
      <c r="F59" s="237"/>
      <c r="G59" s="237">
        <f>SUMIF(AE60:AE72,"&lt;&gt;NOR",G60:G72)</f>
        <v>0</v>
      </c>
      <c r="H59" s="237"/>
      <c r="I59" s="237">
        <f>SUM(I60:I72)</f>
        <v>0</v>
      </c>
      <c r="J59" s="237"/>
      <c r="K59" s="237">
        <f>SUM(K60:K72)</f>
        <v>0</v>
      </c>
      <c r="L59" s="237"/>
      <c r="M59" s="237">
        <f>SUM(M60:M72)</f>
        <v>0</v>
      </c>
      <c r="N59" s="226"/>
      <c r="O59" s="226">
        <f>SUM(O60:O72)</f>
        <v>2.0600000000000002E-3</v>
      </c>
      <c r="P59" s="226"/>
      <c r="Q59" s="226">
        <f>SUM(Q60:Q72)</f>
        <v>0</v>
      </c>
      <c r="R59" s="226"/>
      <c r="S59" s="226"/>
      <c r="T59" s="227"/>
      <c r="U59" s="226">
        <f>SUM(U60:U72)</f>
        <v>5.6700000000000008</v>
      </c>
      <c r="AE59" t="s">
        <v>111</v>
      </c>
    </row>
    <row r="60" spans="1:60" outlineLevel="1" x14ac:dyDescent="0.2">
      <c r="A60" s="214">
        <v>29</v>
      </c>
      <c r="B60" s="221" t="s">
        <v>185</v>
      </c>
      <c r="C60" s="267" t="s">
        <v>186</v>
      </c>
      <c r="D60" s="223" t="s">
        <v>180</v>
      </c>
      <c r="E60" s="229">
        <v>2</v>
      </c>
      <c r="F60" s="233">
        <f>H60+J60</f>
        <v>0</v>
      </c>
      <c r="G60" s="234">
        <f>ROUND(E60*F60,2)</f>
        <v>0</v>
      </c>
      <c r="H60" s="234"/>
      <c r="I60" s="234">
        <f>ROUND(E60*H60,2)</f>
        <v>0</v>
      </c>
      <c r="J60" s="234"/>
      <c r="K60" s="234">
        <f>ROUND(E60*J60,2)</f>
        <v>0</v>
      </c>
      <c r="L60" s="234">
        <v>21</v>
      </c>
      <c r="M60" s="234">
        <f>G60*(1+L60/100)</f>
        <v>0</v>
      </c>
      <c r="N60" s="223">
        <v>0</v>
      </c>
      <c r="O60" s="223">
        <f>ROUND(E60*N60,5)</f>
        <v>0</v>
      </c>
      <c r="P60" s="223">
        <v>0</v>
      </c>
      <c r="Q60" s="223">
        <f>ROUND(E60*P60,5)</f>
        <v>0</v>
      </c>
      <c r="R60" s="223"/>
      <c r="S60" s="223"/>
      <c r="T60" s="224">
        <v>0.05</v>
      </c>
      <c r="U60" s="223">
        <f>ROUND(E60*T60,2)</f>
        <v>0.1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115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14">
        <v>30</v>
      </c>
      <c r="B61" s="221" t="s">
        <v>187</v>
      </c>
      <c r="C61" s="267" t="s">
        <v>188</v>
      </c>
      <c r="D61" s="223" t="s">
        <v>180</v>
      </c>
      <c r="E61" s="229">
        <v>2</v>
      </c>
      <c r="F61" s="233">
        <f>H61+J61</f>
        <v>0</v>
      </c>
      <c r="G61" s="234">
        <f>ROUND(E61*F61,2)</f>
        <v>0</v>
      </c>
      <c r="H61" s="234"/>
      <c r="I61" s="234">
        <f>ROUND(E61*H61,2)</f>
        <v>0</v>
      </c>
      <c r="J61" s="234"/>
      <c r="K61" s="234">
        <f>ROUND(E61*J61,2)</f>
        <v>0</v>
      </c>
      <c r="L61" s="234">
        <v>21</v>
      </c>
      <c r="M61" s="234">
        <f>G61*(1+L61/100)</f>
        <v>0</v>
      </c>
      <c r="N61" s="223">
        <v>0</v>
      </c>
      <c r="O61" s="223">
        <f>ROUND(E61*N61,5)</f>
        <v>0</v>
      </c>
      <c r="P61" s="223">
        <v>0</v>
      </c>
      <c r="Q61" s="223">
        <f>ROUND(E61*P61,5)</f>
        <v>0</v>
      </c>
      <c r="R61" s="223"/>
      <c r="S61" s="223"/>
      <c r="T61" s="224">
        <v>0.08</v>
      </c>
      <c r="U61" s="223">
        <f>ROUND(E61*T61,2)</f>
        <v>0.16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115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14">
        <v>31</v>
      </c>
      <c r="B62" s="221" t="s">
        <v>189</v>
      </c>
      <c r="C62" s="267" t="s">
        <v>190</v>
      </c>
      <c r="D62" s="223" t="s">
        <v>180</v>
      </c>
      <c r="E62" s="229">
        <v>18</v>
      </c>
      <c r="F62" s="233">
        <f>H62+J62</f>
        <v>0</v>
      </c>
      <c r="G62" s="234">
        <f>ROUND(E62*F62,2)</f>
        <v>0</v>
      </c>
      <c r="H62" s="234"/>
      <c r="I62" s="234">
        <f>ROUND(E62*H62,2)</f>
        <v>0</v>
      </c>
      <c r="J62" s="234"/>
      <c r="K62" s="234">
        <f>ROUND(E62*J62,2)</f>
        <v>0</v>
      </c>
      <c r="L62" s="234">
        <v>21</v>
      </c>
      <c r="M62" s="234">
        <f>G62*(1+L62/100)</f>
        <v>0</v>
      </c>
      <c r="N62" s="223">
        <v>0</v>
      </c>
      <c r="O62" s="223">
        <f>ROUND(E62*N62,5)</f>
        <v>0</v>
      </c>
      <c r="P62" s="223">
        <v>0</v>
      </c>
      <c r="Q62" s="223">
        <f>ROUND(E62*P62,5)</f>
        <v>0</v>
      </c>
      <c r="R62" s="223"/>
      <c r="S62" s="223"/>
      <c r="T62" s="224">
        <v>0.16500000000000001</v>
      </c>
      <c r="U62" s="223">
        <f>ROUND(E62*T62,2)</f>
        <v>2.97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115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ht="22.5" outlineLevel="1" x14ac:dyDescent="0.2">
      <c r="A63" s="214">
        <v>32</v>
      </c>
      <c r="B63" s="221" t="s">
        <v>191</v>
      </c>
      <c r="C63" s="267" t="s">
        <v>192</v>
      </c>
      <c r="D63" s="223" t="s">
        <v>114</v>
      </c>
      <c r="E63" s="229">
        <v>6</v>
      </c>
      <c r="F63" s="233">
        <f>H63+J63</f>
        <v>0</v>
      </c>
      <c r="G63" s="234">
        <f>ROUND(E63*F63,2)</f>
        <v>0</v>
      </c>
      <c r="H63" s="234"/>
      <c r="I63" s="234">
        <f>ROUND(E63*H63,2)</f>
        <v>0</v>
      </c>
      <c r="J63" s="234"/>
      <c r="K63" s="234">
        <f>ROUND(E63*J63,2)</f>
        <v>0</v>
      </c>
      <c r="L63" s="234">
        <v>21</v>
      </c>
      <c r="M63" s="234">
        <f>G63*(1+L63/100)</f>
        <v>0</v>
      </c>
      <c r="N63" s="223">
        <v>0</v>
      </c>
      <c r="O63" s="223">
        <f>ROUND(E63*N63,5)</f>
        <v>0</v>
      </c>
      <c r="P63" s="223">
        <v>0</v>
      </c>
      <c r="Q63" s="223">
        <f>ROUND(E63*P63,5)</f>
        <v>0</v>
      </c>
      <c r="R63" s="223"/>
      <c r="S63" s="223"/>
      <c r="T63" s="224">
        <v>0</v>
      </c>
      <c r="U63" s="223">
        <f>ROUND(E63*T63,2)</f>
        <v>0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115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ht="22.5" outlineLevel="1" x14ac:dyDescent="0.2">
      <c r="A64" s="214">
        <v>33</v>
      </c>
      <c r="B64" s="221" t="s">
        <v>193</v>
      </c>
      <c r="C64" s="267" t="s">
        <v>194</v>
      </c>
      <c r="D64" s="223" t="s">
        <v>114</v>
      </c>
      <c r="E64" s="229">
        <v>1</v>
      </c>
      <c r="F64" s="233">
        <f>H64+J64</f>
        <v>0</v>
      </c>
      <c r="G64" s="234">
        <f>ROUND(E64*F64,2)</f>
        <v>0</v>
      </c>
      <c r="H64" s="234"/>
      <c r="I64" s="234">
        <f>ROUND(E64*H64,2)</f>
        <v>0</v>
      </c>
      <c r="J64" s="234"/>
      <c r="K64" s="234">
        <f>ROUND(E64*J64,2)</f>
        <v>0</v>
      </c>
      <c r="L64" s="234">
        <v>21</v>
      </c>
      <c r="M64" s="234">
        <f>G64*(1+L64/100)</f>
        <v>0</v>
      </c>
      <c r="N64" s="223">
        <v>0</v>
      </c>
      <c r="O64" s="223">
        <f>ROUND(E64*N64,5)</f>
        <v>0</v>
      </c>
      <c r="P64" s="223">
        <v>0</v>
      </c>
      <c r="Q64" s="223">
        <f>ROUND(E64*P64,5)</f>
        <v>0</v>
      </c>
      <c r="R64" s="223"/>
      <c r="S64" s="223"/>
      <c r="T64" s="224">
        <v>0</v>
      </c>
      <c r="U64" s="223">
        <f>ROUND(E64*T64,2)</f>
        <v>0</v>
      </c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115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ht="22.5" outlineLevel="1" x14ac:dyDescent="0.2">
      <c r="A65" s="214">
        <v>34</v>
      </c>
      <c r="B65" s="221" t="s">
        <v>195</v>
      </c>
      <c r="C65" s="267" t="s">
        <v>196</v>
      </c>
      <c r="D65" s="223" t="s">
        <v>114</v>
      </c>
      <c r="E65" s="229">
        <v>2</v>
      </c>
      <c r="F65" s="233">
        <f>H65+J65</f>
        <v>0</v>
      </c>
      <c r="G65" s="234">
        <f>ROUND(E65*F65,2)</f>
        <v>0</v>
      </c>
      <c r="H65" s="234"/>
      <c r="I65" s="234">
        <f>ROUND(E65*H65,2)</f>
        <v>0</v>
      </c>
      <c r="J65" s="234"/>
      <c r="K65" s="234">
        <f>ROUND(E65*J65,2)</f>
        <v>0</v>
      </c>
      <c r="L65" s="234">
        <v>21</v>
      </c>
      <c r="M65" s="234">
        <f>G65*(1+L65/100)</f>
        <v>0</v>
      </c>
      <c r="N65" s="223">
        <v>0</v>
      </c>
      <c r="O65" s="223">
        <f>ROUND(E65*N65,5)</f>
        <v>0</v>
      </c>
      <c r="P65" s="223">
        <v>0</v>
      </c>
      <c r="Q65" s="223">
        <f>ROUND(E65*P65,5)</f>
        <v>0</v>
      </c>
      <c r="R65" s="223"/>
      <c r="S65" s="223"/>
      <c r="T65" s="224">
        <v>0</v>
      </c>
      <c r="U65" s="223">
        <f>ROUND(E65*T65,2)</f>
        <v>0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115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ht="22.5" outlineLevel="1" x14ac:dyDescent="0.2">
      <c r="A66" s="214">
        <v>35</v>
      </c>
      <c r="B66" s="221" t="s">
        <v>197</v>
      </c>
      <c r="C66" s="267" t="s">
        <v>198</v>
      </c>
      <c r="D66" s="223" t="s">
        <v>114</v>
      </c>
      <c r="E66" s="229">
        <v>7</v>
      </c>
      <c r="F66" s="233">
        <f>H66+J66</f>
        <v>0</v>
      </c>
      <c r="G66" s="234">
        <f>ROUND(E66*F66,2)</f>
        <v>0</v>
      </c>
      <c r="H66" s="234"/>
      <c r="I66" s="234">
        <f>ROUND(E66*H66,2)</f>
        <v>0</v>
      </c>
      <c r="J66" s="234"/>
      <c r="K66" s="234">
        <f>ROUND(E66*J66,2)</f>
        <v>0</v>
      </c>
      <c r="L66" s="234">
        <v>21</v>
      </c>
      <c r="M66" s="234">
        <f>G66*(1+L66/100)</f>
        <v>0</v>
      </c>
      <c r="N66" s="223">
        <v>0</v>
      </c>
      <c r="O66" s="223">
        <f>ROUND(E66*N66,5)</f>
        <v>0</v>
      </c>
      <c r="P66" s="223">
        <v>0</v>
      </c>
      <c r="Q66" s="223">
        <f>ROUND(E66*P66,5)</f>
        <v>0</v>
      </c>
      <c r="R66" s="223"/>
      <c r="S66" s="223"/>
      <c r="T66" s="224">
        <v>0</v>
      </c>
      <c r="U66" s="223">
        <f>ROUND(E66*T66,2)</f>
        <v>0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115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14">
        <v>36</v>
      </c>
      <c r="B67" s="221" t="s">
        <v>199</v>
      </c>
      <c r="C67" s="267" t="s">
        <v>200</v>
      </c>
      <c r="D67" s="223" t="s">
        <v>180</v>
      </c>
      <c r="E67" s="229">
        <v>2</v>
      </c>
      <c r="F67" s="233">
        <f>H67+J67</f>
        <v>0</v>
      </c>
      <c r="G67" s="234">
        <f>ROUND(E67*F67,2)</f>
        <v>0</v>
      </c>
      <c r="H67" s="234"/>
      <c r="I67" s="234">
        <f>ROUND(E67*H67,2)</f>
        <v>0</v>
      </c>
      <c r="J67" s="234"/>
      <c r="K67" s="234">
        <f>ROUND(E67*J67,2)</f>
        <v>0</v>
      </c>
      <c r="L67" s="234">
        <v>21</v>
      </c>
      <c r="M67" s="234">
        <f>G67*(1+L67/100)</f>
        <v>0</v>
      </c>
      <c r="N67" s="223">
        <v>0</v>
      </c>
      <c r="O67" s="223">
        <f>ROUND(E67*N67,5)</f>
        <v>0</v>
      </c>
      <c r="P67" s="223">
        <v>0</v>
      </c>
      <c r="Q67" s="223">
        <f>ROUND(E67*P67,5)</f>
        <v>0</v>
      </c>
      <c r="R67" s="223"/>
      <c r="S67" s="223"/>
      <c r="T67" s="224">
        <v>0.20599999999999999</v>
      </c>
      <c r="U67" s="223">
        <f>ROUND(E67*T67,2)</f>
        <v>0.41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115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14">
        <v>37</v>
      </c>
      <c r="B68" s="221" t="s">
        <v>201</v>
      </c>
      <c r="C68" s="267" t="s">
        <v>202</v>
      </c>
      <c r="D68" s="223" t="s">
        <v>180</v>
      </c>
      <c r="E68" s="229">
        <v>2</v>
      </c>
      <c r="F68" s="233">
        <f>H68+J68</f>
        <v>0</v>
      </c>
      <c r="G68" s="234">
        <f>ROUND(E68*F68,2)</f>
        <v>0</v>
      </c>
      <c r="H68" s="234"/>
      <c r="I68" s="234">
        <f>ROUND(E68*H68,2)</f>
        <v>0</v>
      </c>
      <c r="J68" s="234"/>
      <c r="K68" s="234">
        <f>ROUND(E68*J68,2)</f>
        <v>0</v>
      </c>
      <c r="L68" s="234">
        <v>21</v>
      </c>
      <c r="M68" s="234">
        <f>G68*(1+L68/100)</f>
        <v>0</v>
      </c>
      <c r="N68" s="223">
        <v>3.1E-4</v>
      </c>
      <c r="O68" s="223">
        <f>ROUND(E68*N68,5)</f>
        <v>6.2E-4</v>
      </c>
      <c r="P68" s="223">
        <v>0</v>
      </c>
      <c r="Q68" s="223">
        <f>ROUND(E68*P68,5)</f>
        <v>0</v>
      </c>
      <c r="R68" s="223"/>
      <c r="S68" s="223"/>
      <c r="T68" s="224">
        <v>0.20699999999999999</v>
      </c>
      <c r="U68" s="223">
        <f>ROUND(E68*T68,2)</f>
        <v>0.41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115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14">
        <v>38</v>
      </c>
      <c r="B69" s="221" t="s">
        <v>203</v>
      </c>
      <c r="C69" s="267" t="s">
        <v>204</v>
      </c>
      <c r="D69" s="223" t="s">
        <v>180</v>
      </c>
      <c r="E69" s="229">
        <v>4</v>
      </c>
      <c r="F69" s="233">
        <f>H69+J69</f>
        <v>0</v>
      </c>
      <c r="G69" s="234">
        <f>ROUND(E69*F69,2)</f>
        <v>0</v>
      </c>
      <c r="H69" s="234"/>
      <c r="I69" s="234">
        <f>ROUND(E69*H69,2)</f>
        <v>0</v>
      </c>
      <c r="J69" s="234"/>
      <c r="K69" s="234">
        <f>ROUND(E69*J69,2)</f>
        <v>0</v>
      </c>
      <c r="L69" s="234">
        <v>21</v>
      </c>
      <c r="M69" s="234">
        <f>G69*(1+L69/100)</f>
        <v>0</v>
      </c>
      <c r="N69" s="223">
        <v>0</v>
      </c>
      <c r="O69" s="223">
        <f>ROUND(E69*N69,5)</f>
        <v>0</v>
      </c>
      <c r="P69" s="223">
        <v>0</v>
      </c>
      <c r="Q69" s="223">
        <f>ROUND(E69*P69,5)</f>
        <v>0</v>
      </c>
      <c r="R69" s="223"/>
      <c r="S69" s="223"/>
      <c r="T69" s="224">
        <v>0.22700000000000001</v>
      </c>
      <c r="U69" s="223">
        <f>ROUND(E69*T69,2)</f>
        <v>0.91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115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14">
        <v>39</v>
      </c>
      <c r="B70" s="221" t="s">
        <v>205</v>
      </c>
      <c r="C70" s="267" t="s">
        <v>206</v>
      </c>
      <c r="D70" s="223" t="s">
        <v>180</v>
      </c>
      <c r="E70" s="229">
        <v>3</v>
      </c>
      <c r="F70" s="233">
        <f>H70+J70</f>
        <v>0</v>
      </c>
      <c r="G70" s="234">
        <f>ROUND(E70*F70,2)</f>
        <v>0</v>
      </c>
      <c r="H70" s="234"/>
      <c r="I70" s="234">
        <f>ROUND(E70*H70,2)</f>
        <v>0</v>
      </c>
      <c r="J70" s="234"/>
      <c r="K70" s="234">
        <f>ROUND(E70*J70,2)</f>
        <v>0</v>
      </c>
      <c r="L70" s="234">
        <v>21</v>
      </c>
      <c r="M70" s="234">
        <f>G70*(1+L70/100)</f>
        <v>0</v>
      </c>
      <c r="N70" s="223">
        <v>4.8000000000000001E-4</v>
      </c>
      <c r="O70" s="223">
        <f>ROUND(E70*N70,5)</f>
        <v>1.4400000000000001E-3</v>
      </c>
      <c r="P70" s="223">
        <v>0</v>
      </c>
      <c r="Q70" s="223">
        <f>ROUND(E70*P70,5)</f>
        <v>0</v>
      </c>
      <c r="R70" s="223"/>
      <c r="S70" s="223"/>
      <c r="T70" s="224">
        <v>0.22700000000000001</v>
      </c>
      <c r="U70" s="223">
        <f>ROUND(E70*T70,2)</f>
        <v>0.68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115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14">
        <v>40</v>
      </c>
      <c r="B71" s="221" t="s">
        <v>207</v>
      </c>
      <c r="C71" s="267" t="s">
        <v>208</v>
      </c>
      <c r="D71" s="223" t="s">
        <v>114</v>
      </c>
      <c r="E71" s="229">
        <v>1</v>
      </c>
      <c r="F71" s="233">
        <f>H71+J71</f>
        <v>0</v>
      </c>
      <c r="G71" s="234">
        <f>ROUND(E71*F71,2)</f>
        <v>0</v>
      </c>
      <c r="H71" s="234"/>
      <c r="I71" s="234">
        <f>ROUND(E71*H71,2)</f>
        <v>0</v>
      </c>
      <c r="J71" s="234"/>
      <c r="K71" s="234">
        <f>ROUND(E71*J71,2)</f>
        <v>0</v>
      </c>
      <c r="L71" s="234">
        <v>21</v>
      </c>
      <c r="M71" s="234">
        <f>G71*(1+L71/100)</f>
        <v>0</v>
      </c>
      <c r="N71" s="223">
        <v>0</v>
      </c>
      <c r="O71" s="223">
        <f>ROUND(E71*N71,5)</f>
        <v>0</v>
      </c>
      <c r="P71" s="223">
        <v>0</v>
      </c>
      <c r="Q71" s="223">
        <f>ROUND(E71*P71,5)</f>
        <v>0</v>
      </c>
      <c r="R71" s="223"/>
      <c r="S71" s="223"/>
      <c r="T71" s="224">
        <v>0</v>
      </c>
      <c r="U71" s="223">
        <f>ROUND(E71*T71,2)</f>
        <v>0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115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>
        <v>41</v>
      </c>
      <c r="B72" s="221" t="s">
        <v>209</v>
      </c>
      <c r="C72" s="267" t="s">
        <v>210</v>
      </c>
      <c r="D72" s="223" t="s">
        <v>128</v>
      </c>
      <c r="E72" s="229">
        <v>0.01</v>
      </c>
      <c r="F72" s="233">
        <f>H72+J72</f>
        <v>0</v>
      </c>
      <c r="G72" s="234">
        <f>ROUND(E72*F72,2)</f>
        <v>0</v>
      </c>
      <c r="H72" s="234"/>
      <c r="I72" s="234">
        <f>ROUND(E72*H72,2)</f>
        <v>0</v>
      </c>
      <c r="J72" s="234"/>
      <c r="K72" s="234">
        <f>ROUND(E72*J72,2)</f>
        <v>0</v>
      </c>
      <c r="L72" s="234">
        <v>21</v>
      </c>
      <c r="M72" s="234">
        <f>G72*(1+L72/100)</f>
        <v>0</v>
      </c>
      <c r="N72" s="223">
        <v>0</v>
      </c>
      <c r="O72" s="223">
        <f>ROUND(E72*N72,5)</f>
        <v>0</v>
      </c>
      <c r="P72" s="223">
        <v>0</v>
      </c>
      <c r="Q72" s="223">
        <f>ROUND(E72*P72,5)</f>
        <v>0</v>
      </c>
      <c r="R72" s="223"/>
      <c r="S72" s="223"/>
      <c r="T72" s="224">
        <v>2.58</v>
      </c>
      <c r="U72" s="223">
        <f>ROUND(E72*T72,2)</f>
        <v>0.03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115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x14ac:dyDescent="0.2">
      <c r="A73" s="215" t="s">
        <v>110</v>
      </c>
      <c r="B73" s="222" t="s">
        <v>77</v>
      </c>
      <c r="C73" s="269" t="s">
        <v>78</v>
      </c>
      <c r="D73" s="226"/>
      <c r="E73" s="231"/>
      <c r="F73" s="237"/>
      <c r="G73" s="237">
        <f>SUMIF(AE74:AE94,"&lt;&gt;NOR",G74:G94)</f>
        <v>0</v>
      </c>
      <c r="H73" s="237"/>
      <c r="I73" s="237">
        <f>SUM(I74:I94)</f>
        <v>0</v>
      </c>
      <c r="J73" s="237"/>
      <c r="K73" s="237">
        <f>SUM(K74:K94)</f>
        <v>0</v>
      </c>
      <c r="L73" s="237"/>
      <c r="M73" s="237">
        <f>SUM(M74:M94)</f>
        <v>0</v>
      </c>
      <c r="N73" s="226"/>
      <c r="O73" s="226">
        <f>SUM(O74:O94)</f>
        <v>0.31835999999999998</v>
      </c>
      <c r="P73" s="226"/>
      <c r="Q73" s="226">
        <f>SUM(Q74:Q94)</f>
        <v>0</v>
      </c>
      <c r="R73" s="226"/>
      <c r="S73" s="226"/>
      <c r="T73" s="227"/>
      <c r="U73" s="226">
        <f>SUM(U74:U94)</f>
        <v>22.54</v>
      </c>
      <c r="AE73" t="s">
        <v>111</v>
      </c>
    </row>
    <row r="74" spans="1:60" outlineLevel="1" x14ac:dyDescent="0.2">
      <c r="A74" s="214">
        <v>42</v>
      </c>
      <c r="B74" s="221" t="s">
        <v>211</v>
      </c>
      <c r="C74" s="267" t="s">
        <v>212</v>
      </c>
      <c r="D74" s="223" t="s">
        <v>180</v>
      </c>
      <c r="E74" s="229">
        <v>7</v>
      </c>
      <c r="F74" s="233">
        <f>H74+J74</f>
        <v>0</v>
      </c>
      <c r="G74" s="234">
        <f>ROUND(E74*F74,2)</f>
        <v>0</v>
      </c>
      <c r="H74" s="234"/>
      <c r="I74" s="234">
        <f>ROUND(E74*H74,2)</f>
        <v>0</v>
      </c>
      <c r="J74" s="234"/>
      <c r="K74" s="234">
        <f>ROUND(E74*J74,2)</f>
        <v>0</v>
      </c>
      <c r="L74" s="234">
        <v>21</v>
      </c>
      <c r="M74" s="234">
        <f>G74*(1+L74/100)</f>
        <v>0</v>
      </c>
      <c r="N74" s="223">
        <v>0</v>
      </c>
      <c r="O74" s="223">
        <f>ROUND(E74*N74,5)</f>
        <v>0</v>
      </c>
      <c r="P74" s="223">
        <v>0</v>
      </c>
      <c r="Q74" s="223">
        <f>ROUND(E74*P74,5)</f>
        <v>0</v>
      </c>
      <c r="R74" s="223"/>
      <c r="S74" s="223"/>
      <c r="T74" s="224">
        <v>0.86799999999999999</v>
      </c>
      <c r="U74" s="223">
        <f>ROUND(E74*T74,2)</f>
        <v>6.08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115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14"/>
      <c r="B75" s="221"/>
      <c r="C75" s="268" t="s">
        <v>261</v>
      </c>
      <c r="D75" s="225"/>
      <c r="E75" s="230"/>
      <c r="F75" s="235"/>
      <c r="G75" s="236"/>
      <c r="H75" s="234"/>
      <c r="I75" s="234"/>
      <c r="J75" s="234"/>
      <c r="K75" s="234"/>
      <c r="L75" s="234"/>
      <c r="M75" s="234"/>
      <c r="N75" s="223"/>
      <c r="O75" s="223"/>
      <c r="P75" s="223"/>
      <c r="Q75" s="223"/>
      <c r="R75" s="223"/>
      <c r="S75" s="223"/>
      <c r="T75" s="224"/>
      <c r="U75" s="223"/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120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6" t="str">
        <f>C75</f>
        <v>Označení Ventil kompakt (VK) specifikuje:</v>
      </c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14"/>
      <c r="B76" s="221"/>
      <c r="C76" s="268" t="s">
        <v>262</v>
      </c>
      <c r="D76" s="225"/>
      <c r="E76" s="230"/>
      <c r="F76" s="235"/>
      <c r="G76" s="236"/>
      <c r="H76" s="234"/>
      <c r="I76" s="234"/>
      <c r="J76" s="234"/>
      <c r="K76" s="234"/>
      <c r="L76" s="234"/>
      <c r="M76" s="234"/>
      <c r="N76" s="223"/>
      <c r="O76" s="223"/>
      <c r="P76" s="223"/>
      <c r="Q76" s="223"/>
      <c r="R76" s="223"/>
      <c r="S76" s="223"/>
      <c r="T76" s="224"/>
      <c r="U76" s="223"/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120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6" t="str">
        <f>C76</f>
        <v>- ocelové deskové těleso v kompatním provedení vč. integrovaného ventilu</v>
      </c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/>
      <c r="B77" s="221"/>
      <c r="C77" s="268" t="s">
        <v>263</v>
      </c>
      <c r="D77" s="225"/>
      <c r="E77" s="230"/>
      <c r="F77" s="235"/>
      <c r="G77" s="236"/>
      <c r="H77" s="234"/>
      <c r="I77" s="234"/>
      <c r="J77" s="234"/>
      <c r="K77" s="234"/>
      <c r="L77" s="234"/>
      <c r="M77" s="234"/>
      <c r="N77" s="223"/>
      <c r="O77" s="223"/>
      <c r="P77" s="223"/>
      <c r="Q77" s="223"/>
      <c r="R77" s="223"/>
      <c r="S77" s="223"/>
      <c r="T77" s="224"/>
      <c r="U77" s="223"/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120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6" t="str">
        <f>C77</f>
        <v>Označení VKM specifikuje</v>
      </c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14"/>
      <c r="B78" s="221"/>
      <c r="C78" s="268" t="s">
        <v>264</v>
      </c>
      <c r="D78" s="225"/>
      <c r="E78" s="230"/>
      <c r="F78" s="235"/>
      <c r="G78" s="236"/>
      <c r="H78" s="234"/>
      <c r="I78" s="234"/>
      <c r="J78" s="234"/>
      <c r="K78" s="234"/>
      <c r="L78" s="234"/>
      <c r="M78" s="234"/>
      <c r="N78" s="223"/>
      <c r="O78" s="223"/>
      <c r="P78" s="223"/>
      <c r="Q78" s="223"/>
      <c r="R78" s="223"/>
      <c r="S78" s="223"/>
      <c r="T78" s="224"/>
      <c r="U78" s="223"/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120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6" t="str">
        <f>C78</f>
        <v>- Ventil kompakt middle - spodní středové napojení ot. tělesa</v>
      </c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14"/>
      <c r="B79" s="221"/>
      <c r="C79" s="268" t="s">
        <v>265</v>
      </c>
      <c r="D79" s="225"/>
      <c r="E79" s="230"/>
      <c r="F79" s="235"/>
      <c r="G79" s="236"/>
      <c r="H79" s="234"/>
      <c r="I79" s="234"/>
      <c r="J79" s="234"/>
      <c r="K79" s="234"/>
      <c r="L79" s="234"/>
      <c r="M79" s="234"/>
      <c r="N79" s="223"/>
      <c r="O79" s="223"/>
      <c r="P79" s="223"/>
      <c r="Q79" s="223"/>
      <c r="R79" s="223"/>
      <c r="S79" s="223"/>
      <c r="T79" s="224"/>
      <c r="U79" s="223"/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120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6" t="str">
        <f>C79</f>
        <v>"				"</v>
      </c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14"/>
      <c r="B80" s="221"/>
      <c r="C80" s="268" t="s">
        <v>266</v>
      </c>
      <c r="D80" s="225"/>
      <c r="E80" s="230"/>
      <c r="F80" s="235"/>
      <c r="G80" s="236"/>
      <c r="H80" s="234"/>
      <c r="I80" s="234"/>
      <c r="J80" s="234"/>
      <c r="K80" s="234"/>
      <c r="L80" s="234"/>
      <c r="M80" s="234"/>
      <c r="N80" s="223"/>
      <c r="O80" s="223"/>
      <c r="P80" s="223"/>
      <c r="Q80" s="223"/>
      <c r="R80" s="223"/>
      <c r="S80" s="223"/>
      <c r="T80" s="224"/>
      <c r="U80" s="223"/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120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6" t="str">
        <f>C80</f>
        <v>s vestavěnou ventilovou vložkou s přednastavením</v>
      </c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14"/>
      <c r="B81" s="221"/>
      <c r="C81" s="268" t="s">
        <v>267</v>
      </c>
      <c r="D81" s="225"/>
      <c r="E81" s="230"/>
      <c r="F81" s="235"/>
      <c r="G81" s="236"/>
      <c r="H81" s="234"/>
      <c r="I81" s="234"/>
      <c r="J81" s="234"/>
      <c r="K81" s="234"/>
      <c r="L81" s="234"/>
      <c r="M81" s="234"/>
      <c r="N81" s="223"/>
      <c r="O81" s="223"/>
      <c r="P81" s="223"/>
      <c r="Q81" s="223"/>
      <c r="R81" s="223"/>
      <c r="S81" s="223"/>
      <c r="T81" s="224"/>
      <c r="U81" s="223"/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120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6" t="str">
        <f>C81</f>
        <v>kv=0,05-0,75 m3/h (ventil s termostatickou hlavicí)</v>
      </c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14"/>
      <c r="B82" s="221"/>
      <c r="C82" s="268" t="s">
        <v>268</v>
      </c>
      <c r="D82" s="225"/>
      <c r="E82" s="230"/>
      <c r="F82" s="235"/>
      <c r="G82" s="236"/>
      <c r="H82" s="234"/>
      <c r="I82" s="234"/>
      <c r="J82" s="234"/>
      <c r="K82" s="234"/>
      <c r="L82" s="234"/>
      <c r="M82" s="234"/>
      <c r="N82" s="223"/>
      <c r="O82" s="223"/>
      <c r="P82" s="223"/>
      <c r="Q82" s="223"/>
      <c r="R82" s="223"/>
      <c r="S82" s="223"/>
      <c r="T82" s="224"/>
      <c r="U82" s="223"/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120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6" t="str">
        <f>C82</f>
        <v>se středovým spodním připojením G1/2" rozteč 50 mm.</v>
      </c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14"/>
      <c r="B83" s="221"/>
      <c r="C83" s="268" t="s">
        <v>213</v>
      </c>
      <c r="D83" s="225"/>
      <c r="E83" s="230"/>
      <c r="F83" s="235"/>
      <c r="G83" s="236"/>
      <c r="H83" s="234"/>
      <c r="I83" s="234"/>
      <c r="J83" s="234"/>
      <c r="K83" s="234"/>
      <c r="L83" s="234"/>
      <c r="M83" s="234"/>
      <c r="N83" s="223"/>
      <c r="O83" s="223"/>
      <c r="P83" s="223"/>
      <c r="Q83" s="223"/>
      <c r="R83" s="223"/>
      <c r="S83" s="223"/>
      <c r="T83" s="224"/>
      <c r="U83" s="223"/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120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6" t="str">
        <f>C83</f>
        <v>max. provozní přetlak 1,0 MPa</v>
      </c>
      <c r="BB83" s="213"/>
      <c r="BC83" s="213"/>
      <c r="BD83" s="213"/>
      <c r="BE83" s="213"/>
      <c r="BF83" s="213"/>
      <c r="BG83" s="213"/>
      <c r="BH83" s="213"/>
    </row>
    <row r="84" spans="1:60" ht="22.5" outlineLevel="1" x14ac:dyDescent="0.2">
      <c r="A84" s="214">
        <v>43</v>
      </c>
      <c r="B84" s="221" t="s">
        <v>214</v>
      </c>
      <c r="C84" s="267" t="s">
        <v>215</v>
      </c>
      <c r="D84" s="223" t="s">
        <v>180</v>
      </c>
      <c r="E84" s="229">
        <v>1</v>
      </c>
      <c r="F84" s="233">
        <f>H84+J84</f>
        <v>0</v>
      </c>
      <c r="G84" s="234">
        <f>ROUND(E84*F84,2)</f>
        <v>0</v>
      </c>
      <c r="H84" s="234"/>
      <c r="I84" s="234">
        <f>ROUND(E84*H84,2)</f>
        <v>0</v>
      </c>
      <c r="J84" s="234"/>
      <c r="K84" s="234">
        <f>ROUND(E84*J84,2)</f>
        <v>0</v>
      </c>
      <c r="L84" s="234">
        <v>21</v>
      </c>
      <c r="M84" s="234">
        <f>G84*(1+L84/100)</f>
        <v>0</v>
      </c>
      <c r="N84" s="223">
        <v>3.0499999999999999E-2</v>
      </c>
      <c r="O84" s="223">
        <f>ROUND(E84*N84,5)</f>
        <v>3.0499999999999999E-2</v>
      </c>
      <c r="P84" s="223">
        <v>0</v>
      </c>
      <c r="Q84" s="223">
        <f>ROUND(E84*P84,5)</f>
        <v>0</v>
      </c>
      <c r="R84" s="223"/>
      <c r="S84" s="223"/>
      <c r="T84" s="224">
        <v>0.95299999999999996</v>
      </c>
      <c r="U84" s="223">
        <f>ROUND(E84*T84,2)</f>
        <v>0.95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115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ht="22.5" outlineLevel="1" x14ac:dyDescent="0.2">
      <c r="A85" s="214">
        <v>44</v>
      </c>
      <c r="B85" s="221" t="s">
        <v>216</v>
      </c>
      <c r="C85" s="267" t="s">
        <v>217</v>
      </c>
      <c r="D85" s="223" t="s">
        <v>180</v>
      </c>
      <c r="E85" s="229">
        <v>1</v>
      </c>
      <c r="F85" s="233">
        <f>H85+J85</f>
        <v>0</v>
      </c>
      <c r="G85" s="234">
        <f>ROUND(E85*F85,2)</f>
        <v>0</v>
      </c>
      <c r="H85" s="234"/>
      <c r="I85" s="234">
        <f>ROUND(E85*H85,2)</f>
        <v>0</v>
      </c>
      <c r="J85" s="234"/>
      <c r="K85" s="234">
        <f>ROUND(E85*J85,2)</f>
        <v>0</v>
      </c>
      <c r="L85" s="234">
        <v>21</v>
      </c>
      <c r="M85" s="234">
        <f>G85*(1+L85/100)</f>
        <v>0</v>
      </c>
      <c r="N85" s="223">
        <v>2.904E-2</v>
      </c>
      <c r="O85" s="223">
        <f>ROUND(E85*N85,5)</f>
        <v>2.904E-2</v>
      </c>
      <c r="P85" s="223">
        <v>0</v>
      </c>
      <c r="Q85" s="223">
        <f>ROUND(E85*P85,5)</f>
        <v>0</v>
      </c>
      <c r="R85" s="223"/>
      <c r="S85" s="223"/>
      <c r="T85" s="224">
        <v>0.94499999999999995</v>
      </c>
      <c r="U85" s="223">
        <f>ROUND(E85*T85,2)</f>
        <v>0.95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115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22.5" outlineLevel="1" x14ac:dyDescent="0.2">
      <c r="A86" s="214">
        <v>45</v>
      </c>
      <c r="B86" s="221" t="s">
        <v>218</v>
      </c>
      <c r="C86" s="267" t="s">
        <v>219</v>
      </c>
      <c r="D86" s="223" t="s">
        <v>180</v>
      </c>
      <c r="E86" s="229">
        <v>2</v>
      </c>
      <c r="F86" s="233">
        <f>H86+J86</f>
        <v>0</v>
      </c>
      <c r="G86" s="234">
        <f>ROUND(E86*F86,2)</f>
        <v>0</v>
      </c>
      <c r="H86" s="234"/>
      <c r="I86" s="234">
        <f>ROUND(E86*H86,2)</f>
        <v>0</v>
      </c>
      <c r="J86" s="234"/>
      <c r="K86" s="234">
        <f>ROUND(E86*J86,2)</f>
        <v>0</v>
      </c>
      <c r="L86" s="234">
        <v>21</v>
      </c>
      <c r="M86" s="234">
        <f>G86*(1+L86/100)</f>
        <v>0</v>
      </c>
      <c r="N86" s="223">
        <v>3.2669999999999998E-2</v>
      </c>
      <c r="O86" s="223">
        <f>ROUND(E86*N86,5)</f>
        <v>6.5339999999999995E-2</v>
      </c>
      <c r="P86" s="223">
        <v>0</v>
      </c>
      <c r="Q86" s="223">
        <f>ROUND(E86*P86,5)</f>
        <v>0</v>
      </c>
      <c r="R86" s="223"/>
      <c r="S86" s="223"/>
      <c r="T86" s="224">
        <v>0.94499999999999995</v>
      </c>
      <c r="U86" s="223">
        <f>ROUND(E86*T86,2)</f>
        <v>1.89</v>
      </c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115</v>
      </c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22.5" outlineLevel="1" x14ac:dyDescent="0.2">
      <c r="A87" s="214">
        <v>46</v>
      </c>
      <c r="B87" s="221" t="s">
        <v>220</v>
      </c>
      <c r="C87" s="267" t="s">
        <v>221</v>
      </c>
      <c r="D87" s="223" t="s">
        <v>180</v>
      </c>
      <c r="E87" s="229">
        <v>1</v>
      </c>
      <c r="F87" s="233">
        <f>H87+J87</f>
        <v>0</v>
      </c>
      <c r="G87" s="234">
        <f>ROUND(E87*F87,2)</f>
        <v>0</v>
      </c>
      <c r="H87" s="234"/>
      <c r="I87" s="234">
        <f>ROUND(E87*H87,2)</f>
        <v>0</v>
      </c>
      <c r="J87" s="234"/>
      <c r="K87" s="234">
        <f>ROUND(E87*J87,2)</f>
        <v>0</v>
      </c>
      <c r="L87" s="234">
        <v>21</v>
      </c>
      <c r="M87" s="234">
        <f>G87*(1+L87/100)</f>
        <v>0</v>
      </c>
      <c r="N87" s="223">
        <v>4.3560000000000001E-2</v>
      </c>
      <c r="O87" s="223">
        <f>ROUND(E87*N87,5)</f>
        <v>4.3560000000000001E-2</v>
      </c>
      <c r="P87" s="223">
        <v>0</v>
      </c>
      <c r="Q87" s="223">
        <f>ROUND(E87*P87,5)</f>
        <v>0</v>
      </c>
      <c r="R87" s="223"/>
      <c r="S87" s="223"/>
      <c r="T87" s="224">
        <v>1</v>
      </c>
      <c r="U87" s="223">
        <f>ROUND(E87*T87,2)</f>
        <v>1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115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ht="22.5" outlineLevel="1" x14ac:dyDescent="0.2">
      <c r="A88" s="214">
        <v>47</v>
      </c>
      <c r="B88" s="221" t="s">
        <v>222</v>
      </c>
      <c r="C88" s="267" t="s">
        <v>223</v>
      </c>
      <c r="D88" s="223" t="s">
        <v>180</v>
      </c>
      <c r="E88" s="229">
        <v>1</v>
      </c>
      <c r="F88" s="233">
        <f>H88+J88</f>
        <v>0</v>
      </c>
      <c r="G88" s="234">
        <f>ROUND(E88*F88,2)</f>
        <v>0</v>
      </c>
      <c r="H88" s="234"/>
      <c r="I88" s="234">
        <f>ROUND(E88*H88,2)</f>
        <v>0</v>
      </c>
      <c r="J88" s="234"/>
      <c r="K88" s="234">
        <f>ROUND(E88*J88,2)</f>
        <v>0</v>
      </c>
      <c r="L88" s="234">
        <v>21</v>
      </c>
      <c r="M88" s="234">
        <f>G88*(1+L88/100)</f>
        <v>0</v>
      </c>
      <c r="N88" s="223">
        <v>7.2599999999999998E-2</v>
      </c>
      <c r="O88" s="223">
        <f>ROUND(E88*N88,5)</f>
        <v>7.2599999999999998E-2</v>
      </c>
      <c r="P88" s="223">
        <v>0</v>
      </c>
      <c r="Q88" s="223">
        <f>ROUND(E88*P88,5)</f>
        <v>0</v>
      </c>
      <c r="R88" s="223"/>
      <c r="S88" s="223"/>
      <c r="T88" s="224">
        <v>1.1964999999999999</v>
      </c>
      <c r="U88" s="223">
        <f>ROUND(E88*T88,2)</f>
        <v>1.2</v>
      </c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115</v>
      </c>
      <c r="AF88" s="213"/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22.5" outlineLevel="1" x14ac:dyDescent="0.2">
      <c r="A89" s="214">
        <v>48</v>
      </c>
      <c r="B89" s="221" t="s">
        <v>224</v>
      </c>
      <c r="C89" s="267" t="s">
        <v>225</v>
      </c>
      <c r="D89" s="223" t="s">
        <v>180</v>
      </c>
      <c r="E89" s="229">
        <v>1</v>
      </c>
      <c r="F89" s="233">
        <f>H89+J89</f>
        <v>0</v>
      </c>
      <c r="G89" s="234">
        <f>ROUND(E89*F89,2)</f>
        <v>0</v>
      </c>
      <c r="H89" s="234"/>
      <c r="I89" s="234">
        <f>ROUND(E89*H89,2)</f>
        <v>0</v>
      </c>
      <c r="J89" s="234"/>
      <c r="K89" s="234">
        <f>ROUND(E89*J89,2)</f>
        <v>0</v>
      </c>
      <c r="L89" s="234">
        <v>21</v>
      </c>
      <c r="M89" s="234">
        <f>G89*(1+L89/100)</f>
        <v>0</v>
      </c>
      <c r="N89" s="223">
        <v>4.4080000000000001E-2</v>
      </c>
      <c r="O89" s="223">
        <f>ROUND(E89*N89,5)</f>
        <v>4.4080000000000001E-2</v>
      </c>
      <c r="P89" s="223">
        <v>0</v>
      </c>
      <c r="Q89" s="223">
        <f>ROUND(E89*P89,5)</f>
        <v>0</v>
      </c>
      <c r="R89" s="223"/>
      <c r="S89" s="223"/>
      <c r="T89" s="224">
        <v>1.0369999999999999</v>
      </c>
      <c r="U89" s="223">
        <f>ROUND(E89*T89,2)</f>
        <v>1.04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115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14">
        <v>49</v>
      </c>
      <c r="B90" s="221" t="s">
        <v>226</v>
      </c>
      <c r="C90" s="267" t="s">
        <v>227</v>
      </c>
      <c r="D90" s="223" t="s">
        <v>180</v>
      </c>
      <c r="E90" s="229">
        <v>2</v>
      </c>
      <c r="F90" s="233">
        <f>H90+J90</f>
        <v>0</v>
      </c>
      <c r="G90" s="234">
        <f>ROUND(E90*F90,2)</f>
        <v>0</v>
      </c>
      <c r="H90" s="234"/>
      <c r="I90" s="234">
        <f>ROUND(E90*H90,2)</f>
        <v>0</v>
      </c>
      <c r="J90" s="234"/>
      <c r="K90" s="234">
        <f>ROUND(E90*J90,2)</f>
        <v>0</v>
      </c>
      <c r="L90" s="234">
        <v>21</v>
      </c>
      <c r="M90" s="234">
        <f>G90*(1+L90/100)</f>
        <v>0</v>
      </c>
      <c r="N90" s="223">
        <v>2.0000000000000002E-5</v>
      </c>
      <c r="O90" s="223">
        <f>ROUND(E90*N90,5)</f>
        <v>4.0000000000000003E-5</v>
      </c>
      <c r="P90" s="223">
        <v>0</v>
      </c>
      <c r="Q90" s="223">
        <f>ROUND(E90*P90,5)</f>
        <v>0</v>
      </c>
      <c r="R90" s="223"/>
      <c r="S90" s="223"/>
      <c r="T90" s="224">
        <v>0.86799999999999999</v>
      </c>
      <c r="U90" s="223">
        <f>ROUND(E90*T90,2)</f>
        <v>1.74</v>
      </c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115</v>
      </c>
      <c r="AF90" s="213"/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22.5" outlineLevel="1" x14ac:dyDescent="0.2">
      <c r="A91" s="214">
        <v>50</v>
      </c>
      <c r="B91" s="221" t="s">
        <v>228</v>
      </c>
      <c r="C91" s="267" t="s">
        <v>229</v>
      </c>
      <c r="D91" s="223" t="s">
        <v>180</v>
      </c>
      <c r="E91" s="229">
        <v>2</v>
      </c>
      <c r="F91" s="233">
        <f>H91+J91</f>
        <v>0</v>
      </c>
      <c r="G91" s="234">
        <f>ROUND(E91*F91,2)</f>
        <v>0</v>
      </c>
      <c r="H91" s="234"/>
      <c r="I91" s="234">
        <f>ROUND(E91*H91,2)</f>
        <v>0</v>
      </c>
      <c r="J91" s="234"/>
      <c r="K91" s="234">
        <f>ROUND(E91*J91,2)</f>
        <v>0</v>
      </c>
      <c r="L91" s="234">
        <v>21</v>
      </c>
      <c r="M91" s="234">
        <f>G91*(1+L91/100)</f>
        <v>0</v>
      </c>
      <c r="N91" s="223">
        <v>1.66E-2</v>
      </c>
      <c r="O91" s="223">
        <f>ROUND(E91*N91,5)</f>
        <v>3.32E-2</v>
      </c>
      <c r="P91" s="223">
        <v>0</v>
      </c>
      <c r="Q91" s="223">
        <f>ROUND(E91*P91,5)</f>
        <v>0</v>
      </c>
      <c r="R91" s="223"/>
      <c r="S91" s="223"/>
      <c r="T91" s="224">
        <v>0.98799999999999999</v>
      </c>
      <c r="U91" s="223">
        <f>ROUND(E91*T91,2)</f>
        <v>1.98</v>
      </c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115</v>
      </c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14">
        <v>51</v>
      </c>
      <c r="B92" s="221" t="s">
        <v>230</v>
      </c>
      <c r="C92" s="267" t="s">
        <v>231</v>
      </c>
      <c r="D92" s="223" t="s">
        <v>180</v>
      </c>
      <c r="E92" s="229">
        <v>6</v>
      </c>
      <c r="F92" s="233">
        <f>H92+J92</f>
        <v>0</v>
      </c>
      <c r="G92" s="234">
        <f>ROUND(E92*F92,2)</f>
        <v>0</v>
      </c>
      <c r="H92" s="234"/>
      <c r="I92" s="234">
        <f>ROUND(E92*H92,2)</f>
        <v>0</v>
      </c>
      <c r="J92" s="234"/>
      <c r="K92" s="234">
        <f>ROUND(E92*J92,2)</f>
        <v>0</v>
      </c>
      <c r="L92" s="234">
        <v>21</v>
      </c>
      <c r="M92" s="234">
        <f>G92*(1+L92/100)</f>
        <v>0</v>
      </c>
      <c r="N92" s="223">
        <v>0</v>
      </c>
      <c r="O92" s="223">
        <f>ROUND(E92*N92,5)</f>
        <v>0</v>
      </c>
      <c r="P92" s="223">
        <v>0</v>
      </c>
      <c r="Q92" s="223">
        <f>ROUND(E92*P92,5)</f>
        <v>0</v>
      </c>
      <c r="R92" s="223"/>
      <c r="S92" s="223"/>
      <c r="T92" s="224">
        <v>0.61699999999999999</v>
      </c>
      <c r="U92" s="223">
        <f>ROUND(E92*T92,2)</f>
        <v>3.7</v>
      </c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115</v>
      </c>
      <c r="AF92" s="213"/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14">
        <v>52</v>
      </c>
      <c r="B93" s="221" t="s">
        <v>232</v>
      </c>
      <c r="C93" s="267" t="s">
        <v>233</v>
      </c>
      <c r="D93" s="223" t="s">
        <v>180</v>
      </c>
      <c r="E93" s="229">
        <v>1</v>
      </c>
      <c r="F93" s="233">
        <f>H93+J93</f>
        <v>0</v>
      </c>
      <c r="G93" s="234">
        <f>ROUND(E93*F93,2)</f>
        <v>0</v>
      </c>
      <c r="H93" s="234"/>
      <c r="I93" s="234">
        <f>ROUND(E93*H93,2)</f>
        <v>0</v>
      </c>
      <c r="J93" s="234"/>
      <c r="K93" s="234">
        <f>ROUND(E93*J93,2)</f>
        <v>0</v>
      </c>
      <c r="L93" s="234">
        <v>21</v>
      </c>
      <c r="M93" s="234">
        <f>G93*(1+L93/100)</f>
        <v>0</v>
      </c>
      <c r="N93" s="223">
        <v>0</v>
      </c>
      <c r="O93" s="223">
        <f>ROUND(E93*N93,5)</f>
        <v>0</v>
      </c>
      <c r="P93" s="223">
        <v>0</v>
      </c>
      <c r="Q93" s="223">
        <f>ROUND(E93*P93,5)</f>
        <v>0</v>
      </c>
      <c r="R93" s="223"/>
      <c r="S93" s="223"/>
      <c r="T93" s="224">
        <v>0.92900000000000005</v>
      </c>
      <c r="U93" s="223">
        <f>ROUND(E93*T93,2)</f>
        <v>0.93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115</v>
      </c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14">
        <v>53</v>
      </c>
      <c r="B94" s="221" t="s">
        <v>234</v>
      </c>
      <c r="C94" s="267" t="s">
        <v>235</v>
      </c>
      <c r="D94" s="223" t="s">
        <v>128</v>
      </c>
      <c r="E94" s="229">
        <v>0.35</v>
      </c>
      <c r="F94" s="233">
        <f>H94+J94</f>
        <v>0</v>
      </c>
      <c r="G94" s="234">
        <f>ROUND(E94*F94,2)</f>
        <v>0</v>
      </c>
      <c r="H94" s="234"/>
      <c r="I94" s="234">
        <f>ROUND(E94*H94,2)</f>
        <v>0</v>
      </c>
      <c r="J94" s="234"/>
      <c r="K94" s="234">
        <f>ROUND(E94*J94,2)</f>
        <v>0</v>
      </c>
      <c r="L94" s="234">
        <v>21</v>
      </c>
      <c r="M94" s="234">
        <f>G94*(1+L94/100)</f>
        <v>0</v>
      </c>
      <c r="N94" s="223">
        <v>0</v>
      </c>
      <c r="O94" s="223">
        <f>ROUND(E94*N94,5)</f>
        <v>0</v>
      </c>
      <c r="P94" s="223">
        <v>0</v>
      </c>
      <c r="Q94" s="223">
        <f>ROUND(E94*P94,5)</f>
        <v>0</v>
      </c>
      <c r="R94" s="223"/>
      <c r="S94" s="223"/>
      <c r="T94" s="224">
        <v>3.0750000000000002</v>
      </c>
      <c r="U94" s="223">
        <f>ROUND(E94*T94,2)</f>
        <v>1.08</v>
      </c>
      <c r="V94" s="213"/>
      <c r="W94" s="213"/>
      <c r="X94" s="213"/>
      <c r="Y94" s="213"/>
      <c r="Z94" s="213"/>
      <c r="AA94" s="213"/>
      <c r="AB94" s="213"/>
      <c r="AC94" s="213"/>
      <c r="AD94" s="213"/>
      <c r="AE94" s="213" t="s">
        <v>115</v>
      </c>
      <c r="AF94" s="213"/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x14ac:dyDescent="0.2">
      <c r="A95" s="215" t="s">
        <v>110</v>
      </c>
      <c r="B95" s="222" t="s">
        <v>79</v>
      </c>
      <c r="C95" s="269" t="s">
        <v>80</v>
      </c>
      <c r="D95" s="226"/>
      <c r="E95" s="231"/>
      <c r="F95" s="237"/>
      <c r="G95" s="237">
        <f>SUMIF(AE96:AE102,"&lt;&gt;NOR",G96:G102)</f>
        <v>0</v>
      </c>
      <c r="H95" s="237"/>
      <c r="I95" s="237">
        <f>SUM(I96:I102)</f>
        <v>0</v>
      </c>
      <c r="J95" s="237"/>
      <c r="K95" s="237">
        <f>SUM(K96:K102)</f>
        <v>0</v>
      </c>
      <c r="L95" s="237"/>
      <c r="M95" s="237">
        <f>SUM(M96:M102)</f>
        <v>0</v>
      </c>
      <c r="N95" s="226"/>
      <c r="O95" s="226">
        <f>SUM(O96:O102)</f>
        <v>1.7400000000000002E-2</v>
      </c>
      <c r="P95" s="226"/>
      <c r="Q95" s="226">
        <f>SUM(Q96:Q102)</f>
        <v>0</v>
      </c>
      <c r="R95" s="226"/>
      <c r="S95" s="226"/>
      <c r="T95" s="227"/>
      <c r="U95" s="226">
        <f>SUM(U96:U102)</f>
        <v>4.55</v>
      </c>
      <c r="AE95" t="s">
        <v>111</v>
      </c>
    </row>
    <row r="96" spans="1:60" ht="22.5" outlineLevel="1" x14ac:dyDescent="0.2">
      <c r="A96" s="214">
        <v>54</v>
      </c>
      <c r="B96" s="221" t="s">
        <v>236</v>
      </c>
      <c r="C96" s="267" t="s">
        <v>237</v>
      </c>
      <c r="D96" s="223" t="s">
        <v>180</v>
      </c>
      <c r="E96" s="229">
        <v>1</v>
      </c>
      <c r="F96" s="233">
        <f>H96+J96</f>
        <v>0</v>
      </c>
      <c r="G96" s="234">
        <f>ROUND(E96*F96,2)</f>
        <v>0</v>
      </c>
      <c r="H96" s="234"/>
      <c r="I96" s="234">
        <f>ROUND(E96*H96,2)</f>
        <v>0</v>
      </c>
      <c r="J96" s="234"/>
      <c r="K96" s="234">
        <f>ROUND(E96*J96,2)</f>
        <v>0</v>
      </c>
      <c r="L96" s="234">
        <v>21</v>
      </c>
      <c r="M96" s="234">
        <f>G96*(1+L96/100)</f>
        <v>0</v>
      </c>
      <c r="N96" s="223">
        <v>7.0000000000000001E-3</v>
      </c>
      <c r="O96" s="223">
        <f>ROUND(E96*N96,5)</f>
        <v>7.0000000000000001E-3</v>
      </c>
      <c r="P96" s="223">
        <v>0</v>
      </c>
      <c r="Q96" s="223">
        <f>ROUND(E96*P96,5)</f>
        <v>0</v>
      </c>
      <c r="R96" s="223"/>
      <c r="S96" s="223"/>
      <c r="T96" s="224">
        <v>1.218</v>
      </c>
      <c r="U96" s="223">
        <f>ROUND(E96*T96,2)</f>
        <v>1.22</v>
      </c>
      <c r="V96" s="213"/>
      <c r="W96" s="213"/>
      <c r="X96" s="213"/>
      <c r="Y96" s="213"/>
      <c r="Z96" s="213"/>
      <c r="AA96" s="213"/>
      <c r="AB96" s="213"/>
      <c r="AC96" s="213"/>
      <c r="AD96" s="213"/>
      <c r="AE96" s="213" t="s">
        <v>115</v>
      </c>
      <c r="AF96" s="213"/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14"/>
      <c r="B97" s="221"/>
      <c r="C97" s="268" t="s">
        <v>238</v>
      </c>
      <c r="D97" s="225"/>
      <c r="E97" s="230"/>
      <c r="F97" s="235"/>
      <c r="G97" s="236"/>
      <c r="H97" s="234"/>
      <c r="I97" s="234"/>
      <c r="J97" s="234"/>
      <c r="K97" s="234"/>
      <c r="L97" s="234"/>
      <c r="M97" s="234"/>
      <c r="N97" s="223"/>
      <c r="O97" s="223"/>
      <c r="P97" s="223"/>
      <c r="Q97" s="223"/>
      <c r="R97" s="223"/>
      <c r="S97" s="223"/>
      <c r="T97" s="224"/>
      <c r="U97" s="223"/>
      <c r="V97" s="213"/>
      <c r="W97" s="213"/>
      <c r="X97" s="213"/>
      <c r="Y97" s="213"/>
      <c r="Z97" s="213"/>
      <c r="AA97" s="213"/>
      <c r="AB97" s="213"/>
      <c r="AC97" s="213"/>
      <c r="AD97" s="213"/>
      <c r="AE97" s="213" t="s">
        <v>120</v>
      </c>
      <c r="AF97" s="213"/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6" t="str">
        <f>C97</f>
        <v>- včetně kulových uzávěrů, automatických odchdušnovací ventilu, vypouštěcí kulových kohoutů</v>
      </c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14"/>
      <c r="B98" s="221"/>
      <c r="C98" s="268" t="s">
        <v>239</v>
      </c>
      <c r="D98" s="225"/>
      <c r="E98" s="230"/>
      <c r="F98" s="235"/>
      <c r="G98" s="236"/>
      <c r="H98" s="234"/>
      <c r="I98" s="234"/>
      <c r="J98" s="234"/>
      <c r="K98" s="234"/>
      <c r="L98" s="234"/>
      <c r="M98" s="234"/>
      <c r="N98" s="223"/>
      <c r="O98" s="223"/>
      <c r="P98" s="223"/>
      <c r="Q98" s="223"/>
      <c r="R98" s="223"/>
      <c r="S98" s="223"/>
      <c r="T98" s="224"/>
      <c r="U98" s="223"/>
      <c r="V98" s="213"/>
      <c r="W98" s="213"/>
      <c r="X98" s="213"/>
      <c r="Y98" s="213"/>
      <c r="Z98" s="213"/>
      <c r="AA98" s="213"/>
      <c r="AB98" s="213"/>
      <c r="AC98" s="213"/>
      <c r="AD98" s="213"/>
      <c r="AE98" s="213" t="s">
        <v>120</v>
      </c>
      <c r="AF98" s="213"/>
      <c r="AG98" s="21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6" t="str">
        <f>C98</f>
        <v>- s uzavíratelnými odbočkami pro ot. tělesa</v>
      </c>
      <c r="BB98" s="213"/>
      <c r="BC98" s="213"/>
      <c r="BD98" s="213"/>
      <c r="BE98" s="213"/>
      <c r="BF98" s="213"/>
      <c r="BG98" s="213"/>
      <c r="BH98" s="213"/>
    </row>
    <row r="99" spans="1:60" ht="22.5" outlineLevel="1" x14ac:dyDescent="0.2">
      <c r="A99" s="214">
        <v>55</v>
      </c>
      <c r="B99" s="221" t="s">
        <v>240</v>
      </c>
      <c r="C99" s="267" t="s">
        <v>241</v>
      </c>
      <c r="D99" s="223" t="s">
        <v>180</v>
      </c>
      <c r="E99" s="229">
        <v>32</v>
      </c>
      <c r="F99" s="233">
        <f>H99+J99</f>
        <v>0</v>
      </c>
      <c r="G99" s="234">
        <f>ROUND(E99*F99,2)</f>
        <v>0</v>
      </c>
      <c r="H99" s="234"/>
      <c r="I99" s="234">
        <f>ROUND(E99*H99,2)</f>
        <v>0</v>
      </c>
      <c r="J99" s="234"/>
      <c r="K99" s="234">
        <f>ROUND(E99*J99,2)</f>
        <v>0</v>
      </c>
      <c r="L99" s="234">
        <v>21</v>
      </c>
      <c r="M99" s="234">
        <f>G99*(1+L99/100)</f>
        <v>0</v>
      </c>
      <c r="N99" s="223">
        <v>2.9999999999999997E-4</v>
      </c>
      <c r="O99" s="223">
        <f>ROUND(E99*N99,5)</f>
        <v>9.5999999999999992E-3</v>
      </c>
      <c r="P99" s="223">
        <v>0</v>
      </c>
      <c r="Q99" s="223">
        <f>ROUND(E99*P99,5)</f>
        <v>0</v>
      </c>
      <c r="R99" s="223"/>
      <c r="S99" s="223"/>
      <c r="T99" s="224">
        <v>6.5000000000000002E-2</v>
      </c>
      <c r="U99" s="223">
        <f>ROUND(E99*T99,2)</f>
        <v>2.08</v>
      </c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115</v>
      </c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14">
        <v>56</v>
      </c>
      <c r="B100" s="221" t="s">
        <v>242</v>
      </c>
      <c r="C100" s="267" t="s">
        <v>243</v>
      </c>
      <c r="D100" s="223" t="s">
        <v>118</v>
      </c>
      <c r="E100" s="229">
        <v>8</v>
      </c>
      <c r="F100" s="233">
        <f>H100+J100</f>
        <v>0</v>
      </c>
      <c r="G100" s="234">
        <f>ROUND(E100*F100,2)</f>
        <v>0</v>
      </c>
      <c r="H100" s="234"/>
      <c r="I100" s="234">
        <f>ROUND(E100*H100,2)</f>
        <v>0</v>
      </c>
      <c r="J100" s="234"/>
      <c r="K100" s="234">
        <f>ROUND(E100*J100,2)</f>
        <v>0</v>
      </c>
      <c r="L100" s="234">
        <v>21</v>
      </c>
      <c r="M100" s="234">
        <f>G100*(1+L100/100)</f>
        <v>0</v>
      </c>
      <c r="N100" s="223">
        <v>8.0000000000000007E-5</v>
      </c>
      <c r="O100" s="223">
        <f>ROUND(E100*N100,5)</f>
        <v>6.4000000000000005E-4</v>
      </c>
      <c r="P100" s="223">
        <v>0</v>
      </c>
      <c r="Q100" s="223">
        <f>ROUND(E100*P100,5)</f>
        <v>0</v>
      </c>
      <c r="R100" s="223"/>
      <c r="S100" s="223"/>
      <c r="T100" s="224">
        <v>3.4000000000000002E-2</v>
      </c>
      <c r="U100" s="223">
        <f>ROUND(E100*T100,2)</f>
        <v>0.27</v>
      </c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 t="s">
        <v>115</v>
      </c>
      <c r="AF100" s="213"/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14">
        <v>57</v>
      </c>
      <c r="B101" s="221" t="s">
        <v>244</v>
      </c>
      <c r="C101" s="267" t="s">
        <v>245</v>
      </c>
      <c r="D101" s="223" t="s">
        <v>180</v>
      </c>
      <c r="E101" s="229">
        <v>16</v>
      </c>
      <c r="F101" s="233">
        <f>H101+J101</f>
        <v>0</v>
      </c>
      <c r="G101" s="234">
        <f>ROUND(E101*F101,2)</f>
        <v>0</v>
      </c>
      <c r="H101" s="234"/>
      <c r="I101" s="234">
        <f>ROUND(E101*H101,2)</f>
        <v>0</v>
      </c>
      <c r="J101" s="234"/>
      <c r="K101" s="234">
        <f>ROUND(E101*J101,2)</f>
        <v>0</v>
      </c>
      <c r="L101" s="234">
        <v>21</v>
      </c>
      <c r="M101" s="234">
        <f>G101*(1+L101/100)</f>
        <v>0</v>
      </c>
      <c r="N101" s="223">
        <v>1.0000000000000001E-5</v>
      </c>
      <c r="O101" s="223">
        <f>ROUND(E101*N101,5)</f>
        <v>1.6000000000000001E-4</v>
      </c>
      <c r="P101" s="223">
        <v>0</v>
      </c>
      <c r="Q101" s="223">
        <f>ROUND(E101*P101,5)</f>
        <v>0</v>
      </c>
      <c r="R101" s="223"/>
      <c r="S101" s="223"/>
      <c r="T101" s="224">
        <v>1.7000000000000001E-2</v>
      </c>
      <c r="U101" s="223">
        <f>ROUND(E101*T101,2)</f>
        <v>0.27</v>
      </c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 t="s">
        <v>115</v>
      </c>
      <c r="AF101" s="213"/>
      <c r="AG101" s="213"/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14">
        <v>58</v>
      </c>
      <c r="B102" s="221" t="s">
        <v>246</v>
      </c>
      <c r="C102" s="267" t="s">
        <v>247</v>
      </c>
      <c r="D102" s="223" t="s">
        <v>128</v>
      </c>
      <c r="E102" s="229">
        <v>0.2</v>
      </c>
      <c r="F102" s="233">
        <f>H102+J102</f>
        <v>0</v>
      </c>
      <c r="G102" s="234">
        <f>ROUND(E102*F102,2)</f>
        <v>0</v>
      </c>
      <c r="H102" s="234"/>
      <c r="I102" s="234">
        <f>ROUND(E102*H102,2)</f>
        <v>0</v>
      </c>
      <c r="J102" s="234"/>
      <c r="K102" s="234">
        <f>ROUND(E102*J102,2)</f>
        <v>0</v>
      </c>
      <c r="L102" s="234">
        <v>21</v>
      </c>
      <c r="M102" s="234">
        <f>G102*(1+L102/100)</f>
        <v>0</v>
      </c>
      <c r="N102" s="223">
        <v>0</v>
      </c>
      <c r="O102" s="223">
        <f>ROUND(E102*N102,5)</f>
        <v>0</v>
      </c>
      <c r="P102" s="223">
        <v>0</v>
      </c>
      <c r="Q102" s="223">
        <f>ROUND(E102*P102,5)</f>
        <v>0</v>
      </c>
      <c r="R102" s="223"/>
      <c r="S102" s="223"/>
      <c r="T102" s="224">
        <v>3.55</v>
      </c>
      <c r="U102" s="223">
        <f>ROUND(E102*T102,2)</f>
        <v>0.71</v>
      </c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 t="s">
        <v>115</v>
      </c>
      <c r="AF102" s="213"/>
      <c r="AG102" s="213"/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x14ac:dyDescent="0.2">
      <c r="A103" s="215" t="s">
        <v>110</v>
      </c>
      <c r="B103" s="222" t="s">
        <v>81</v>
      </c>
      <c r="C103" s="269" t="s">
        <v>82</v>
      </c>
      <c r="D103" s="226"/>
      <c r="E103" s="231"/>
      <c r="F103" s="237"/>
      <c r="G103" s="237">
        <f>SUMIF(AE104:AE106,"&lt;&gt;NOR",G104:G106)</f>
        <v>0</v>
      </c>
      <c r="H103" s="237"/>
      <c r="I103" s="237">
        <f>SUM(I104:I106)</f>
        <v>0</v>
      </c>
      <c r="J103" s="237"/>
      <c r="K103" s="237">
        <f>SUM(K104:K106)</f>
        <v>0</v>
      </c>
      <c r="L103" s="237"/>
      <c r="M103" s="237">
        <f>SUM(M104:M106)</f>
        <v>0</v>
      </c>
      <c r="N103" s="226"/>
      <c r="O103" s="226">
        <f>SUM(O104:O106)</f>
        <v>0</v>
      </c>
      <c r="P103" s="226"/>
      <c r="Q103" s="226">
        <f>SUM(Q104:Q106)</f>
        <v>0</v>
      </c>
      <c r="R103" s="226"/>
      <c r="S103" s="226"/>
      <c r="T103" s="227"/>
      <c r="U103" s="226">
        <f>SUM(U104:U106)</f>
        <v>0</v>
      </c>
      <c r="AE103" t="s">
        <v>111</v>
      </c>
    </row>
    <row r="104" spans="1:60" outlineLevel="1" x14ac:dyDescent="0.2">
      <c r="A104" s="214">
        <v>59</v>
      </c>
      <c r="B104" s="221" t="s">
        <v>248</v>
      </c>
      <c r="C104" s="267" t="s">
        <v>249</v>
      </c>
      <c r="D104" s="223" t="s">
        <v>250</v>
      </c>
      <c r="E104" s="229">
        <v>8</v>
      </c>
      <c r="F104" s="233">
        <f>H104+J104</f>
        <v>0</v>
      </c>
      <c r="G104" s="234">
        <f>ROUND(E104*F104,2)</f>
        <v>0</v>
      </c>
      <c r="H104" s="234"/>
      <c r="I104" s="234">
        <f>ROUND(E104*H104,2)</f>
        <v>0</v>
      </c>
      <c r="J104" s="234"/>
      <c r="K104" s="234">
        <f>ROUND(E104*J104,2)</f>
        <v>0</v>
      </c>
      <c r="L104" s="234">
        <v>21</v>
      </c>
      <c r="M104" s="234">
        <f>G104*(1+L104/100)</f>
        <v>0</v>
      </c>
      <c r="N104" s="223">
        <v>0</v>
      </c>
      <c r="O104" s="223">
        <f>ROUND(E104*N104,5)</f>
        <v>0</v>
      </c>
      <c r="P104" s="223">
        <v>0</v>
      </c>
      <c r="Q104" s="223">
        <f>ROUND(E104*P104,5)</f>
        <v>0</v>
      </c>
      <c r="R104" s="223"/>
      <c r="S104" s="223"/>
      <c r="T104" s="224">
        <v>0</v>
      </c>
      <c r="U104" s="223">
        <f>ROUND(E104*T104,2)</f>
        <v>0</v>
      </c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 t="s">
        <v>132</v>
      </c>
      <c r="AF104" s="213"/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ht="22.5" outlineLevel="1" x14ac:dyDescent="0.2">
      <c r="A105" s="214">
        <v>60</v>
      </c>
      <c r="B105" s="221" t="s">
        <v>251</v>
      </c>
      <c r="C105" s="267" t="s">
        <v>252</v>
      </c>
      <c r="D105" s="223" t="s">
        <v>250</v>
      </c>
      <c r="E105" s="229">
        <v>8</v>
      </c>
      <c r="F105" s="233">
        <f>H105+J105</f>
        <v>0</v>
      </c>
      <c r="G105" s="234">
        <f>ROUND(E105*F105,2)</f>
        <v>0</v>
      </c>
      <c r="H105" s="234"/>
      <c r="I105" s="234">
        <f>ROUND(E105*H105,2)</f>
        <v>0</v>
      </c>
      <c r="J105" s="234"/>
      <c r="K105" s="234">
        <f>ROUND(E105*J105,2)</f>
        <v>0</v>
      </c>
      <c r="L105" s="234">
        <v>21</v>
      </c>
      <c r="M105" s="234">
        <f>G105*(1+L105/100)</f>
        <v>0</v>
      </c>
      <c r="N105" s="223">
        <v>0</v>
      </c>
      <c r="O105" s="223">
        <f>ROUND(E105*N105,5)</f>
        <v>0</v>
      </c>
      <c r="P105" s="223">
        <v>0</v>
      </c>
      <c r="Q105" s="223">
        <f>ROUND(E105*P105,5)</f>
        <v>0</v>
      </c>
      <c r="R105" s="223"/>
      <c r="S105" s="223"/>
      <c r="T105" s="224">
        <v>0</v>
      </c>
      <c r="U105" s="223">
        <f>ROUND(E105*T105,2)</f>
        <v>0</v>
      </c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 t="s">
        <v>132</v>
      </c>
      <c r="AF105" s="213"/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46">
        <v>61</v>
      </c>
      <c r="B106" s="247" t="s">
        <v>253</v>
      </c>
      <c r="C106" s="271" t="s">
        <v>253</v>
      </c>
      <c r="D106" s="248" t="s">
        <v>250</v>
      </c>
      <c r="E106" s="249">
        <v>24</v>
      </c>
      <c r="F106" s="250">
        <f>H106+J106</f>
        <v>0</v>
      </c>
      <c r="G106" s="251">
        <f>ROUND(E106*F106,2)</f>
        <v>0</v>
      </c>
      <c r="H106" s="251"/>
      <c r="I106" s="251">
        <f>ROUND(E106*H106,2)</f>
        <v>0</v>
      </c>
      <c r="J106" s="251"/>
      <c r="K106" s="251">
        <f>ROUND(E106*J106,2)</f>
        <v>0</v>
      </c>
      <c r="L106" s="251">
        <v>21</v>
      </c>
      <c r="M106" s="251">
        <f>G106*(1+L106/100)</f>
        <v>0</v>
      </c>
      <c r="N106" s="248">
        <v>0</v>
      </c>
      <c r="O106" s="248">
        <f>ROUND(E106*N106,5)</f>
        <v>0</v>
      </c>
      <c r="P106" s="248">
        <v>0</v>
      </c>
      <c r="Q106" s="248">
        <f>ROUND(E106*P106,5)</f>
        <v>0</v>
      </c>
      <c r="R106" s="248"/>
      <c r="S106" s="248"/>
      <c r="T106" s="252">
        <v>0</v>
      </c>
      <c r="U106" s="248">
        <f>ROUND(E106*T106,2)</f>
        <v>0</v>
      </c>
      <c r="V106" s="213"/>
      <c r="W106" s="213"/>
      <c r="X106" s="213"/>
      <c r="Y106" s="213"/>
      <c r="Z106" s="213"/>
      <c r="AA106" s="213"/>
      <c r="AB106" s="213"/>
      <c r="AC106" s="213"/>
      <c r="AD106" s="213"/>
      <c r="AE106" s="213" t="s">
        <v>132</v>
      </c>
      <c r="AF106" s="213"/>
      <c r="AG106" s="213"/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x14ac:dyDescent="0.2">
      <c r="A107" s="6"/>
      <c r="B107" s="7" t="s">
        <v>172</v>
      </c>
      <c r="C107" s="272" t="s">
        <v>172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AC107">
        <v>12</v>
      </c>
      <c r="AD107">
        <v>21</v>
      </c>
    </row>
    <row r="108" spans="1:60" x14ac:dyDescent="0.2">
      <c r="A108" s="253"/>
      <c r="B108" s="254" t="s">
        <v>28</v>
      </c>
      <c r="C108" s="273" t="s">
        <v>172</v>
      </c>
      <c r="D108" s="255"/>
      <c r="E108" s="255"/>
      <c r="F108" s="255"/>
      <c r="G108" s="266">
        <f>G8+G17+G20+G38+G42+G59+G73+G95+G103</f>
        <v>0</v>
      </c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AC108">
        <f>SUMIF(L7:L106,AC107,G7:G106)</f>
        <v>0</v>
      </c>
      <c r="AD108">
        <f>SUMIF(L7:L106,AD107,G7:G106)</f>
        <v>0</v>
      </c>
      <c r="AE108" t="s">
        <v>269</v>
      </c>
    </row>
    <row r="109" spans="1:60" x14ac:dyDescent="0.2">
      <c r="A109" s="6"/>
      <c r="B109" s="7" t="s">
        <v>172</v>
      </c>
      <c r="C109" s="272" t="s">
        <v>172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6"/>
      <c r="B110" s="7" t="s">
        <v>172</v>
      </c>
      <c r="C110" s="272" t="s">
        <v>172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">
      <c r="A111" s="256" t="s">
        <v>270</v>
      </c>
      <c r="B111" s="256"/>
      <c r="C111" s="274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">
      <c r="A112" s="257"/>
      <c r="B112" s="258"/>
      <c r="C112" s="275"/>
      <c r="D112" s="258"/>
      <c r="E112" s="258"/>
      <c r="F112" s="258"/>
      <c r="G112" s="259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E112" t="s">
        <v>271</v>
      </c>
    </row>
    <row r="113" spans="1:31" x14ac:dyDescent="0.2">
      <c r="A113" s="260"/>
      <c r="B113" s="261"/>
      <c r="C113" s="276"/>
      <c r="D113" s="261"/>
      <c r="E113" s="261"/>
      <c r="F113" s="261"/>
      <c r="G113" s="262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260"/>
      <c r="B114" s="261"/>
      <c r="C114" s="276"/>
      <c r="D114" s="261"/>
      <c r="E114" s="261"/>
      <c r="F114" s="261"/>
      <c r="G114" s="262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260"/>
      <c r="B115" s="261"/>
      <c r="C115" s="276"/>
      <c r="D115" s="261"/>
      <c r="E115" s="261"/>
      <c r="F115" s="261"/>
      <c r="G115" s="262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63"/>
      <c r="B116" s="264"/>
      <c r="C116" s="277"/>
      <c r="D116" s="264"/>
      <c r="E116" s="264"/>
      <c r="F116" s="264"/>
      <c r="G116" s="265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">
      <c r="A117" s="6"/>
      <c r="B117" s="7" t="s">
        <v>172</v>
      </c>
      <c r="C117" s="272" t="s">
        <v>172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C118" s="278"/>
      <c r="AE118" t="s">
        <v>272</v>
      </c>
    </row>
  </sheetData>
  <sheetProtection algorithmName="SHA-512" hashValue="ICqGwFI1CFqNwcM+h5mGo9hrvz9U2VUNej/h3oG3AUmFZKgCQnapvTRyamqCqxIh3+5gpVreQbP1WsNYhsY0Jg==" saltValue="gi0ad6lgghN3uCNUuVSc6w==" spinCount="100000" sheet="1" objects="1" scenarios="1"/>
  <mergeCells count="34">
    <mergeCell ref="C97:G97"/>
    <mergeCell ref="C98:G98"/>
    <mergeCell ref="A111:C111"/>
    <mergeCell ref="A112:G116"/>
    <mergeCell ref="C78:G78"/>
    <mergeCell ref="C79:G79"/>
    <mergeCell ref="C80:G80"/>
    <mergeCell ref="C81:G81"/>
    <mergeCell ref="C82:G82"/>
    <mergeCell ref="C83:G83"/>
    <mergeCell ref="C50:G50"/>
    <mergeCell ref="C52:G52"/>
    <mergeCell ref="C53:G53"/>
    <mergeCell ref="C75:G75"/>
    <mergeCell ref="C76:G76"/>
    <mergeCell ref="C77:G77"/>
    <mergeCell ref="C34:G34"/>
    <mergeCell ref="C35:G35"/>
    <mergeCell ref="C36:G36"/>
    <mergeCell ref="C47:G47"/>
    <mergeCell ref="C48:G48"/>
    <mergeCell ref="C49:G49"/>
    <mergeCell ref="C25:G25"/>
    <mergeCell ref="C26:G26"/>
    <mergeCell ref="C27:G27"/>
    <mergeCell ref="C28:G28"/>
    <mergeCell ref="C29:G29"/>
    <mergeCell ref="C30:G30"/>
    <mergeCell ref="A1:G1"/>
    <mergeCell ref="C2:G2"/>
    <mergeCell ref="C3:G3"/>
    <mergeCell ref="C4:G4"/>
    <mergeCell ref="C11:G11"/>
    <mergeCell ref="C13:G13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Brodsky</dc:creator>
  <cp:lastModifiedBy>Jiri Brodsky</cp:lastModifiedBy>
  <cp:lastPrinted>2014-02-28T09:52:57Z</cp:lastPrinted>
  <dcterms:created xsi:type="dcterms:W3CDTF">2009-04-08T07:15:50Z</dcterms:created>
  <dcterms:modified xsi:type="dcterms:W3CDTF">2024-07-15T23:05:31Z</dcterms:modified>
</cp:coreProperties>
</file>